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J:\Course Schedules\Spring Quarter\Spring Term 2026\"/>
    </mc:Choice>
  </mc:AlternateContent>
  <xr:revisionPtr revIDLastSave="0" documentId="8_{5F88620B-061F-4275-8645-7EA2D3FEBBE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pring 2026 Courses" sheetId="1" r:id="rId1"/>
    <sheet name="Calendar" sheetId="2" r:id="rId2"/>
  </sheets>
  <definedNames>
    <definedName name="_xlnm._FilterDatabase" localSheetId="0" hidden="1">'Spring 2026 Courses'!$A$1:$N$1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6" i="1" l="1"/>
  <c r="I56" i="1"/>
  <c r="O56" i="1"/>
  <c r="Q56" i="1" s="1"/>
  <c r="X56" i="1"/>
  <c r="O3" i="1"/>
  <c r="T3" i="1" s="1"/>
  <c r="O4" i="1"/>
  <c r="Q4" i="1" s="1"/>
  <c r="O5" i="1"/>
  <c r="Q5" i="1" s="1"/>
  <c r="O6" i="1"/>
  <c r="AB6" i="1" s="1"/>
  <c r="Q6" i="1"/>
  <c r="O7" i="1"/>
  <c r="AB7" i="1" s="1"/>
  <c r="O8" i="1"/>
  <c r="Q8" i="1" s="1"/>
  <c r="O9" i="1"/>
  <c r="AB9" i="1" s="1"/>
  <c r="O10" i="1"/>
  <c r="W10" i="1" s="1"/>
  <c r="O11" i="1"/>
  <c r="T11" i="1" s="1"/>
  <c r="O12" i="1"/>
  <c r="T12" i="1" s="1"/>
  <c r="Q12" i="1"/>
  <c r="R12" i="1"/>
  <c r="S12" i="1"/>
  <c r="V12" i="1"/>
  <c r="X12" i="1"/>
  <c r="Y12" i="1"/>
  <c r="Z12" i="1"/>
  <c r="AA12" i="1"/>
  <c r="AC12" i="1"/>
  <c r="O13" i="1"/>
  <c r="AB13" i="1" s="1"/>
  <c r="O14" i="1"/>
  <c r="Q14" i="1" s="1"/>
  <c r="O15" i="1"/>
  <c r="AB15" i="1" s="1"/>
  <c r="O16" i="1"/>
  <c r="T16" i="1" s="1"/>
  <c r="O17" i="1"/>
  <c r="AB17" i="1" s="1"/>
  <c r="O18" i="1"/>
  <c r="W18" i="1" s="1"/>
  <c r="O19" i="1"/>
  <c r="U19" i="1" s="1"/>
  <c r="O20" i="1"/>
  <c r="W20" i="1" s="1"/>
  <c r="O21" i="1"/>
  <c r="W21" i="1" s="1"/>
  <c r="O22" i="1"/>
  <c r="R22" i="1" s="1"/>
  <c r="O23" i="1"/>
  <c r="V23" i="1" s="1"/>
  <c r="AA23" i="1"/>
  <c r="O24" i="1"/>
  <c r="R24" i="1" s="1"/>
  <c r="O25" i="1"/>
  <c r="W25" i="1" s="1"/>
  <c r="X25" i="1"/>
  <c r="O26" i="1"/>
  <c r="W26" i="1" s="1"/>
  <c r="O27" i="1"/>
  <c r="W27" i="1" s="1"/>
  <c r="O28" i="1"/>
  <c r="AB28" i="1" s="1"/>
  <c r="Z28" i="1"/>
  <c r="O29" i="1"/>
  <c r="R29" i="1" s="1"/>
  <c r="O30" i="1"/>
  <c r="W30" i="1" s="1"/>
  <c r="O31" i="1"/>
  <c r="Z31" i="1" s="1"/>
  <c r="O32" i="1"/>
  <c r="W32" i="1" s="1"/>
  <c r="O33" i="1"/>
  <c r="Q33" i="1" s="1"/>
  <c r="O34" i="1"/>
  <c r="AA34" i="1" s="1"/>
  <c r="O35" i="1"/>
  <c r="R35" i="1" s="1"/>
  <c r="O36" i="1"/>
  <c r="W36" i="1" s="1"/>
  <c r="O37" i="1"/>
  <c r="T37" i="1" s="1"/>
  <c r="R37" i="1"/>
  <c r="O38" i="1"/>
  <c r="W38" i="1" s="1"/>
  <c r="O39" i="1"/>
  <c r="U39" i="1" s="1"/>
  <c r="O40" i="1"/>
  <c r="Q40" i="1" s="1"/>
  <c r="O41" i="1"/>
  <c r="R41" i="1" s="1"/>
  <c r="O42" i="1"/>
  <c r="AB42" i="1" s="1"/>
  <c r="O43" i="1"/>
  <c r="U43" i="1" s="1"/>
  <c r="O44" i="1"/>
  <c r="W44" i="1" s="1"/>
  <c r="Q44" i="1"/>
  <c r="AA44" i="1"/>
  <c r="O45" i="1"/>
  <c r="AB45" i="1" s="1"/>
  <c r="O46" i="1"/>
  <c r="AB46" i="1" s="1"/>
  <c r="Y46" i="1"/>
  <c r="O47" i="1"/>
  <c r="Q47" i="1" s="1"/>
  <c r="U47" i="1"/>
  <c r="O48" i="1"/>
  <c r="Q48" i="1" s="1"/>
  <c r="O49" i="1"/>
  <c r="W49" i="1" s="1"/>
  <c r="O50" i="1"/>
  <c r="U50" i="1" s="1"/>
  <c r="V50" i="1"/>
  <c r="O51" i="1"/>
  <c r="Q51" i="1" s="1"/>
  <c r="O52" i="1"/>
  <c r="V52" i="1" s="1"/>
  <c r="O53" i="1"/>
  <c r="W53" i="1" s="1"/>
  <c r="O54" i="1"/>
  <c r="Q54" i="1" s="1"/>
  <c r="O55" i="1"/>
  <c r="W55" i="1" s="1"/>
  <c r="O57" i="1"/>
  <c r="Z57" i="1" s="1"/>
  <c r="X57" i="1"/>
  <c r="Y57" i="1"/>
  <c r="O58" i="1"/>
  <c r="T58" i="1" s="1"/>
  <c r="O59" i="1"/>
  <c r="AB59" i="1" s="1"/>
  <c r="O60" i="1"/>
  <c r="T60" i="1" s="1"/>
  <c r="O61" i="1"/>
  <c r="W61" i="1" s="1"/>
  <c r="O62" i="1"/>
  <c r="R62" i="1" s="1"/>
  <c r="O63" i="1"/>
  <c r="T63" i="1" s="1"/>
  <c r="O64" i="1"/>
  <c r="Q64" i="1" s="1"/>
  <c r="O65" i="1"/>
  <c r="W65" i="1" s="1"/>
  <c r="O66" i="1"/>
  <c r="AB66" i="1" s="1"/>
  <c r="O67" i="1"/>
  <c r="T67" i="1" s="1"/>
  <c r="O68" i="1"/>
  <c r="Q68" i="1" s="1"/>
  <c r="O69" i="1"/>
  <c r="W69" i="1" s="1"/>
  <c r="O70" i="1"/>
  <c r="W70" i="1" s="1"/>
  <c r="O71" i="1"/>
  <c r="Q71" i="1" s="1"/>
  <c r="O72" i="1"/>
  <c r="Z72" i="1" s="1"/>
  <c r="O73" i="1"/>
  <c r="W73" i="1" s="1"/>
  <c r="Y73" i="1"/>
  <c r="O74" i="1"/>
  <c r="AB74" i="1" s="1"/>
  <c r="O75" i="1"/>
  <c r="Y75" i="1" s="1"/>
  <c r="O76" i="1"/>
  <c r="R76" i="1" s="1"/>
  <c r="O77" i="1"/>
  <c r="AC77" i="1" s="1"/>
  <c r="O78" i="1"/>
  <c r="Q78" i="1" s="1"/>
  <c r="O79" i="1"/>
  <c r="U79" i="1" s="1"/>
  <c r="O80" i="1"/>
  <c r="AB80" i="1" s="1"/>
  <c r="O81" i="1"/>
  <c r="U81" i="1" s="1"/>
  <c r="O82" i="1"/>
  <c r="W82" i="1" s="1"/>
  <c r="O83" i="1"/>
  <c r="AB83" i="1" s="1"/>
  <c r="R83" i="1"/>
  <c r="T83" i="1"/>
  <c r="U83" i="1"/>
  <c r="O84" i="1"/>
  <c r="AB84" i="1" s="1"/>
  <c r="Z84" i="1"/>
  <c r="O85" i="1"/>
  <c r="AB85" i="1" s="1"/>
  <c r="O86" i="1"/>
  <c r="W86" i="1" s="1"/>
  <c r="S86" i="1"/>
  <c r="T86" i="1"/>
  <c r="U86" i="1"/>
  <c r="O87" i="1"/>
  <c r="W87" i="1" s="1"/>
  <c r="O88" i="1"/>
  <c r="Q88" i="1" s="1"/>
  <c r="V88" i="1"/>
  <c r="O89" i="1"/>
  <c r="Q89" i="1" s="1"/>
  <c r="O90" i="1"/>
  <c r="W90" i="1" s="1"/>
  <c r="O91" i="1"/>
  <c r="W91" i="1" s="1"/>
  <c r="AC91" i="1"/>
  <c r="O92" i="1"/>
  <c r="AB92" i="1" s="1"/>
  <c r="O93" i="1"/>
  <c r="W93" i="1" s="1"/>
  <c r="O94" i="1"/>
  <c r="U94" i="1" s="1"/>
  <c r="O95" i="1"/>
  <c r="AB95" i="1" s="1"/>
  <c r="AC95" i="1"/>
  <c r="O96" i="1"/>
  <c r="W96" i="1" s="1"/>
  <c r="O97" i="1"/>
  <c r="Q97" i="1" s="1"/>
  <c r="X97" i="1"/>
  <c r="AA97" i="1"/>
  <c r="O98" i="1"/>
  <c r="Q98" i="1" s="1"/>
  <c r="O99" i="1"/>
  <c r="Y99" i="1" s="1"/>
  <c r="O100" i="1"/>
  <c r="Q100" i="1" s="1"/>
  <c r="O101" i="1"/>
  <c r="AB101" i="1" s="1"/>
  <c r="O102" i="1"/>
  <c r="AC102" i="1" s="1"/>
  <c r="O103" i="1"/>
  <c r="R103" i="1" s="1"/>
  <c r="O104" i="1"/>
  <c r="Y104" i="1" s="1"/>
  <c r="O105" i="1"/>
  <c r="Q105" i="1" s="1"/>
  <c r="O106" i="1"/>
  <c r="Q106" i="1" s="1"/>
  <c r="O107" i="1"/>
  <c r="W107" i="1" s="1"/>
  <c r="O108" i="1"/>
  <c r="Y108" i="1" s="1"/>
  <c r="O109" i="1"/>
  <c r="AB109" i="1" s="1"/>
  <c r="O110" i="1"/>
  <c r="Z110" i="1" s="1"/>
  <c r="O111" i="1"/>
  <c r="AB111" i="1" s="1"/>
  <c r="O112" i="1"/>
  <c r="AC112" i="1" s="1"/>
  <c r="O113" i="1"/>
  <c r="W113" i="1" s="1"/>
  <c r="V113" i="1"/>
  <c r="O114" i="1"/>
  <c r="R114" i="1" s="1"/>
  <c r="O115" i="1"/>
  <c r="S115" i="1" s="1"/>
  <c r="Q115" i="1"/>
  <c r="O116" i="1"/>
  <c r="AB116" i="1" s="1"/>
  <c r="O117" i="1"/>
  <c r="S117" i="1" s="1"/>
  <c r="O118" i="1"/>
  <c r="AB118" i="1" s="1"/>
  <c r="O119" i="1"/>
  <c r="AB119" i="1" s="1"/>
  <c r="O120" i="1"/>
  <c r="AB120" i="1" s="1"/>
  <c r="O2" i="1"/>
  <c r="AC2" i="1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J2" i="1"/>
  <c r="I2" i="1"/>
  <c r="U100" i="1" l="1"/>
  <c r="R97" i="1"/>
  <c r="Q92" i="1"/>
  <c r="AC79" i="1"/>
  <c r="U62" i="1"/>
  <c r="S50" i="1"/>
  <c r="Y23" i="1"/>
  <c r="Z17" i="1"/>
  <c r="T100" i="1"/>
  <c r="AA79" i="1"/>
  <c r="Q55" i="1"/>
  <c r="Q23" i="1"/>
  <c r="R108" i="1"/>
  <c r="V102" i="1"/>
  <c r="AA95" i="1"/>
  <c r="R86" i="1"/>
  <c r="S77" i="1"/>
  <c r="Y72" i="1"/>
  <c r="S65" i="1"/>
  <c r="Y30" i="1"/>
  <c r="U12" i="1"/>
  <c r="V56" i="1"/>
  <c r="Q108" i="1"/>
  <c r="AC97" i="1"/>
  <c r="R77" i="1"/>
  <c r="Q42" i="1"/>
  <c r="AA36" i="1"/>
  <c r="Y100" i="1"/>
  <c r="Z23" i="1"/>
  <c r="W56" i="1"/>
  <c r="AC56" i="1"/>
  <c r="U56" i="1"/>
  <c r="AB56" i="1"/>
  <c r="T56" i="1"/>
  <c r="AA56" i="1"/>
  <c r="S56" i="1"/>
  <c r="Z56" i="1"/>
  <c r="R56" i="1"/>
  <c r="Y56" i="1"/>
  <c r="AC111" i="1"/>
  <c r="T102" i="1"/>
  <c r="S100" i="1"/>
  <c r="U97" i="1"/>
  <c r="Y91" i="1"/>
  <c r="R88" i="1"/>
  <c r="Q86" i="1"/>
  <c r="AA78" i="1"/>
  <c r="S63" i="1"/>
  <c r="S60" i="1"/>
  <c r="AC41" i="1"/>
  <c r="Z36" i="1"/>
  <c r="R30" i="1"/>
  <c r="V114" i="1"/>
  <c r="Q102" i="1"/>
  <c r="R100" i="1"/>
  <c r="X91" i="1"/>
  <c r="U78" i="1"/>
  <c r="R63" i="1"/>
  <c r="Q60" i="1"/>
  <c r="R50" i="1"/>
  <c r="X41" i="1"/>
  <c r="AC37" i="1"/>
  <c r="Q30" i="1"/>
  <c r="Z5" i="1"/>
  <c r="Q114" i="1"/>
  <c r="AC110" i="1"/>
  <c r="R93" i="1"/>
  <c r="V91" i="1"/>
  <c r="Q87" i="1"/>
  <c r="R81" i="1"/>
  <c r="AC54" i="1"/>
  <c r="V41" i="1"/>
  <c r="Z37" i="1"/>
  <c r="S21" i="1"/>
  <c r="R96" i="1"/>
  <c r="Y77" i="1"/>
  <c r="AA62" i="1"/>
  <c r="U41" i="1"/>
  <c r="Y37" i="1"/>
  <c r="Q21" i="1"/>
  <c r="Y113" i="1"/>
  <c r="X109" i="1"/>
  <c r="AC104" i="1"/>
  <c r="Z100" i="1"/>
  <c r="Q96" i="1"/>
  <c r="S92" i="1"/>
  <c r="Q90" i="1"/>
  <c r="U77" i="1"/>
  <c r="X62" i="1"/>
  <c r="S41" i="1"/>
  <c r="V37" i="1"/>
  <c r="AA28" i="1"/>
  <c r="V9" i="1"/>
  <c r="Z2" i="1"/>
  <c r="Q95" i="1"/>
  <c r="Q93" i="1"/>
  <c r="Z77" i="1"/>
  <c r="Q77" i="1"/>
  <c r="Q62" i="1"/>
  <c r="Q59" i="1"/>
  <c r="U57" i="1"/>
  <c r="U53" i="1"/>
  <c r="Q50" i="1"/>
  <c r="Q41" i="1"/>
  <c r="X37" i="1"/>
  <c r="Y36" i="1"/>
  <c r="Q28" i="1"/>
  <c r="Q25" i="1"/>
  <c r="V16" i="1"/>
  <c r="Q9" i="1"/>
  <c r="AA19" i="1"/>
  <c r="S16" i="1"/>
  <c r="Y120" i="1"/>
  <c r="U116" i="1"/>
  <c r="X110" i="1"/>
  <c r="AC94" i="1"/>
  <c r="T92" i="1"/>
  <c r="T91" i="1"/>
  <c r="X77" i="1"/>
  <c r="S67" i="1"/>
  <c r="Z58" i="1"/>
  <c r="AC55" i="1"/>
  <c r="T44" i="1"/>
  <c r="Z41" i="1"/>
  <c r="U37" i="1"/>
  <c r="U21" i="1"/>
  <c r="Z19" i="1"/>
  <c r="R16" i="1"/>
  <c r="T120" i="1"/>
  <c r="Y94" i="1"/>
  <c r="V77" i="1"/>
  <c r="AA75" i="1"/>
  <c r="X71" i="1"/>
  <c r="R67" i="1"/>
  <c r="AA60" i="1"/>
  <c r="S58" i="1"/>
  <c r="X55" i="1"/>
  <c r="U51" i="1"/>
  <c r="S44" i="1"/>
  <c r="Y41" i="1"/>
  <c r="S37" i="1"/>
  <c r="Q34" i="1"/>
  <c r="AC26" i="1"/>
  <c r="AC23" i="1"/>
  <c r="T21" i="1"/>
  <c r="R19" i="1"/>
  <c r="Q16" i="1"/>
  <c r="Z7" i="1"/>
  <c r="Y4" i="1"/>
  <c r="S120" i="1"/>
  <c r="V115" i="1"/>
  <c r="X94" i="1"/>
  <c r="S90" i="1"/>
  <c r="U71" i="1"/>
  <c r="S26" i="1"/>
  <c r="Y7" i="1"/>
  <c r="Q120" i="1"/>
  <c r="U115" i="1"/>
  <c r="Q94" i="1"/>
  <c r="R90" i="1"/>
  <c r="AC84" i="1"/>
  <c r="Y81" i="1"/>
  <c r="X78" i="1"/>
  <c r="T77" i="1"/>
  <c r="U74" i="1"/>
  <c r="R71" i="1"/>
  <c r="Z62" i="1"/>
  <c r="R60" i="1"/>
  <c r="AA57" i="1"/>
  <c r="AC28" i="1"/>
  <c r="R26" i="1"/>
  <c r="R21" i="1"/>
  <c r="X15" i="1"/>
  <c r="X7" i="1"/>
  <c r="Q117" i="1"/>
  <c r="X113" i="1"/>
  <c r="U102" i="1"/>
  <c r="Q99" i="1"/>
  <c r="X88" i="1"/>
  <c r="AC81" i="1"/>
  <c r="V78" i="1"/>
  <c r="AC75" i="1"/>
  <c r="Q74" i="1"/>
  <c r="Q72" i="1"/>
  <c r="U65" i="1"/>
  <c r="V62" i="1"/>
  <c r="Y58" i="1"/>
  <c r="R54" i="1"/>
  <c r="Q53" i="1"/>
  <c r="AC51" i="1"/>
  <c r="AC47" i="1"/>
  <c r="X46" i="1"/>
  <c r="AC39" i="1"/>
  <c r="Q29" i="1"/>
  <c r="AC17" i="1"/>
  <c r="Q3" i="1"/>
  <c r="AB104" i="1"/>
  <c r="AB91" i="1"/>
  <c r="AB78" i="1"/>
  <c r="AB57" i="1"/>
  <c r="AB39" i="1"/>
  <c r="AB21" i="1"/>
  <c r="AB12" i="1"/>
  <c r="W119" i="1"/>
  <c r="W111" i="1"/>
  <c r="W103" i="1"/>
  <c r="W85" i="1"/>
  <c r="W77" i="1"/>
  <c r="W68" i="1"/>
  <c r="W60" i="1"/>
  <c r="W51" i="1"/>
  <c r="W42" i="1"/>
  <c r="W33" i="1"/>
  <c r="W17" i="1"/>
  <c r="V46" i="1"/>
  <c r="AB102" i="1"/>
  <c r="AB89" i="1"/>
  <c r="AB77" i="1"/>
  <c r="AB55" i="1"/>
  <c r="AB37" i="1"/>
  <c r="AB20" i="1"/>
  <c r="AB11" i="1"/>
  <c r="W118" i="1"/>
  <c r="W110" i="1"/>
  <c r="W102" i="1"/>
  <c r="W92" i="1"/>
  <c r="W84" i="1"/>
  <c r="W76" i="1"/>
  <c r="W67" i="1"/>
  <c r="W59" i="1"/>
  <c r="W50" i="1"/>
  <c r="W41" i="1"/>
  <c r="W24" i="1"/>
  <c r="W16" i="1"/>
  <c r="W9" i="1"/>
  <c r="X120" i="1"/>
  <c r="U118" i="1"/>
  <c r="U113" i="1"/>
  <c r="V111" i="1"/>
  <c r="V109" i="1"/>
  <c r="X104" i="1"/>
  <c r="S102" i="1"/>
  <c r="AC98" i="1"/>
  <c r="Z97" i="1"/>
  <c r="AA94" i="1"/>
  <c r="T88" i="1"/>
  <c r="T81" i="1"/>
  <c r="T78" i="1"/>
  <c r="Z75" i="1"/>
  <c r="AC73" i="1"/>
  <c r="AC71" i="1"/>
  <c r="R65" i="1"/>
  <c r="T62" i="1"/>
  <c r="R58" i="1"/>
  <c r="AC53" i="1"/>
  <c r="X52" i="1"/>
  <c r="S51" i="1"/>
  <c r="T47" i="1"/>
  <c r="U46" i="1"/>
  <c r="Z44" i="1"/>
  <c r="AA42" i="1"/>
  <c r="V38" i="1"/>
  <c r="T19" i="1"/>
  <c r="R17" i="1"/>
  <c r="V4" i="1"/>
  <c r="AB2" i="1"/>
  <c r="AB100" i="1"/>
  <c r="AB75" i="1"/>
  <c r="AB53" i="1"/>
  <c r="AB36" i="1"/>
  <c r="AB19" i="1"/>
  <c r="W117" i="1"/>
  <c r="W109" i="1"/>
  <c r="W100" i="1"/>
  <c r="W83" i="1"/>
  <c r="W75" i="1"/>
  <c r="W66" i="1"/>
  <c r="W58" i="1"/>
  <c r="W48" i="1"/>
  <c r="W40" i="1"/>
  <c r="W31" i="1"/>
  <c r="W23" i="1"/>
  <c r="W15" i="1"/>
  <c r="W8" i="1"/>
  <c r="U120" i="1"/>
  <c r="T118" i="1"/>
  <c r="T113" i="1"/>
  <c r="T111" i="1"/>
  <c r="U109" i="1"/>
  <c r="U104" i="1"/>
  <c r="R102" i="1"/>
  <c r="Z98" i="1"/>
  <c r="Y97" i="1"/>
  <c r="Z94" i="1"/>
  <c r="AC89" i="1"/>
  <c r="S88" i="1"/>
  <c r="S81" i="1"/>
  <c r="AC78" i="1"/>
  <c r="R78" i="1"/>
  <c r="T75" i="1"/>
  <c r="AA73" i="1"/>
  <c r="Y71" i="1"/>
  <c r="AA68" i="1"/>
  <c r="AC66" i="1"/>
  <c r="Q65" i="1"/>
  <c r="AC62" i="1"/>
  <c r="S62" i="1"/>
  <c r="Q58" i="1"/>
  <c r="AA53" i="1"/>
  <c r="T52" i="1"/>
  <c r="R51" i="1"/>
  <c r="S47" i="1"/>
  <c r="T46" i="1"/>
  <c r="Y44" i="1"/>
  <c r="Y42" i="1"/>
  <c r="Q38" i="1"/>
  <c r="S19" i="1"/>
  <c r="Q17" i="1"/>
  <c r="AB117" i="1"/>
  <c r="AB99" i="1"/>
  <c r="AB71" i="1"/>
  <c r="AB51" i="1"/>
  <c r="AB34" i="1"/>
  <c r="AB18" i="1"/>
  <c r="W116" i="1"/>
  <c r="W108" i="1"/>
  <c r="W99" i="1"/>
  <c r="W74" i="1"/>
  <c r="W57" i="1"/>
  <c r="W47" i="1"/>
  <c r="W39" i="1"/>
  <c r="W22" i="1"/>
  <c r="W14" i="1"/>
  <c r="W7" i="1"/>
  <c r="S118" i="1"/>
  <c r="AC113" i="1"/>
  <c r="S113" i="1"/>
  <c r="T109" i="1"/>
  <c r="Y106" i="1"/>
  <c r="S98" i="1"/>
  <c r="V89" i="1"/>
  <c r="Y68" i="1"/>
  <c r="Y66" i="1"/>
  <c r="Z53" i="1"/>
  <c r="S52" i="1"/>
  <c r="AC48" i="1"/>
  <c r="S46" i="1"/>
  <c r="AC8" i="1"/>
  <c r="V7" i="1"/>
  <c r="U5" i="1"/>
  <c r="AA3" i="1"/>
  <c r="AB98" i="1"/>
  <c r="AB62" i="1"/>
  <c r="AB48" i="1"/>
  <c r="AB33" i="1"/>
  <c r="AB4" i="1"/>
  <c r="W115" i="1"/>
  <c r="W98" i="1"/>
  <c r="W89" i="1"/>
  <c r="W81" i="1"/>
  <c r="W64" i="1"/>
  <c r="W46" i="1"/>
  <c r="W29" i="1"/>
  <c r="W13" i="1"/>
  <c r="W6" i="1"/>
  <c r="R118" i="1"/>
  <c r="AA113" i="1"/>
  <c r="R113" i="1"/>
  <c r="S109" i="1"/>
  <c r="R106" i="1"/>
  <c r="R98" i="1"/>
  <c r="U89" i="1"/>
  <c r="Z78" i="1"/>
  <c r="X74" i="1"/>
  <c r="R68" i="1"/>
  <c r="X66" i="1"/>
  <c r="V64" i="1"/>
  <c r="Y53" i="1"/>
  <c r="R52" i="1"/>
  <c r="AA48" i="1"/>
  <c r="AA46" i="1"/>
  <c r="R46" i="1"/>
  <c r="Z8" i="1"/>
  <c r="U7" i="1"/>
  <c r="T5" i="1"/>
  <c r="Z3" i="1"/>
  <c r="AB114" i="1"/>
  <c r="AB96" i="1"/>
  <c r="AB81" i="1"/>
  <c r="AB61" i="1"/>
  <c r="AB44" i="1"/>
  <c r="AB31" i="1"/>
  <c r="AB16" i="1"/>
  <c r="AB3" i="1"/>
  <c r="W114" i="1"/>
  <c r="W106" i="1"/>
  <c r="W88" i="1"/>
  <c r="W80" i="1"/>
  <c r="W72" i="1"/>
  <c r="W63" i="1"/>
  <c r="W54" i="1"/>
  <c r="W45" i="1"/>
  <c r="W37" i="1"/>
  <c r="W28" i="1"/>
  <c r="W12" i="1"/>
  <c r="W5" i="1"/>
  <c r="Y2" i="1"/>
  <c r="R120" i="1"/>
  <c r="Q118" i="1"/>
  <c r="Z113" i="1"/>
  <c r="Q113" i="1"/>
  <c r="Q109" i="1"/>
  <c r="V101" i="1"/>
  <c r="S97" i="1"/>
  <c r="R95" i="1"/>
  <c r="V94" i="1"/>
  <c r="R92" i="1"/>
  <c r="X87" i="1"/>
  <c r="Z80" i="1"/>
  <c r="Y78" i="1"/>
  <c r="V74" i="1"/>
  <c r="S71" i="1"/>
  <c r="U66" i="1"/>
  <c r="U64" i="1"/>
  <c r="Y62" i="1"/>
  <c r="AC58" i="1"/>
  <c r="V53" i="1"/>
  <c r="Q52" i="1"/>
  <c r="Z46" i="1"/>
  <c r="Q46" i="1"/>
  <c r="R44" i="1"/>
  <c r="AA37" i="1"/>
  <c r="Q37" i="1"/>
  <c r="AC18" i="1"/>
  <c r="U16" i="1"/>
  <c r="R14" i="1"/>
  <c r="R8" i="1"/>
  <c r="S7" i="1"/>
  <c r="R5" i="1"/>
  <c r="S3" i="1"/>
  <c r="AB113" i="1"/>
  <c r="AB94" i="1"/>
  <c r="AB43" i="1"/>
  <c r="AB24" i="1"/>
  <c r="W2" i="1"/>
  <c r="W105" i="1"/>
  <c r="W95" i="1"/>
  <c r="W79" i="1"/>
  <c r="W71" i="1"/>
  <c r="W62" i="1"/>
  <c r="W19" i="1"/>
  <c r="W11" i="1"/>
  <c r="W4" i="1"/>
  <c r="U99" i="1"/>
  <c r="Q7" i="1"/>
  <c r="R3" i="1"/>
  <c r="AB112" i="1"/>
  <c r="AB79" i="1"/>
  <c r="AB58" i="1"/>
  <c r="AB40" i="1"/>
  <c r="AB23" i="1"/>
  <c r="W120" i="1"/>
  <c r="W112" i="1"/>
  <c r="W104" i="1"/>
  <c r="W94" i="1"/>
  <c r="W78" i="1"/>
  <c r="W52" i="1"/>
  <c r="W43" i="1"/>
  <c r="W34" i="1"/>
  <c r="W3" i="1"/>
  <c r="W101" i="1"/>
  <c r="W97" i="1"/>
  <c r="AB97" i="1"/>
  <c r="AB35" i="1"/>
  <c r="W35" i="1"/>
  <c r="X35" i="1"/>
  <c r="U35" i="1"/>
  <c r="S35" i="1"/>
  <c r="Y35" i="1"/>
  <c r="V35" i="1"/>
  <c r="Q35" i="1"/>
  <c r="AB107" i="1"/>
  <c r="T107" i="1"/>
  <c r="T27" i="1"/>
  <c r="X27" i="1"/>
  <c r="Y27" i="1"/>
  <c r="AB27" i="1"/>
  <c r="Z27" i="1"/>
  <c r="AA27" i="1"/>
  <c r="AC27" i="1"/>
  <c r="S27" i="1"/>
  <c r="AC10" i="1"/>
  <c r="AB10" i="1"/>
  <c r="T10" i="1"/>
  <c r="R87" i="1"/>
  <c r="AB87" i="1"/>
  <c r="S87" i="1"/>
  <c r="T87" i="1"/>
  <c r="U87" i="1"/>
  <c r="V87" i="1"/>
  <c r="Y87" i="1"/>
  <c r="AA87" i="1"/>
  <c r="R115" i="1"/>
  <c r="AB115" i="1"/>
  <c r="T115" i="1"/>
  <c r="Q82" i="1"/>
  <c r="R82" i="1"/>
  <c r="Y82" i="1"/>
  <c r="AC82" i="1"/>
  <c r="S82" i="1"/>
  <c r="AA82" i="1"/>
  <c r="AB82" i="1"/>
  <c r="AA65" i="1"/>
  <c r="AC65" i="1"/>
  <c r="T65" i="1"/>
  <c r="S68" i="1"/>
  <c r="T68" i="1"/>
  <c r="AB68" i="1"/>
  <c r="U68" i="1"/>
  <c r="V68" i="1"/>
  <c r="X68" i="1"/>
  <c r="Z68" i="1"/>
  <c r="AC68" i="1"/>
  <c r="S30" i="1"/>
  <c r="T30" i="1"/>
  <c r="V30" i="1"/>
  <c r="U30" i="1"/>
  <c r="AB30" i="1"/>
  <c r="X30" i="1"/>
  <c r="AA5" i="1"/>
  <c r="AC5" i="1"/>
  <c r="S5" i="1"/>
  <c r="AB105" i="1"/>
  <c r="U114" i="1"/>
  <c r="X50" i="1"/>
  <c r="Y50" i="1"/>
  <c r="AC50" i="1"/>
  <c r="AB50" i="1"/>
  <c r="T50" i="1"/>
  <c r="AC117" i="1"/>
  <c r="U49" i="1"/>
  <c r="AB49" i="1"/>
  <c r="AB25" i="1"/>
  <c r="R25" i="1"/>
  <c r="S25" i="1"/>
  <c r="T25" i="1"/>
  <c r="U25" i="1"/>
  <c r="V25" i="1"/>
  <c r="Y25" i="1"/>
  <c r="AB76" i="1"/>
  <c r="AA117" i="1"/>
  <c r="Y111" i="1"/>
  <c r="AA108" i="1"/>
  <c r="AA63" i="1"/>
  <c r="X93" i="1"/>
  <c r="Y93" i="1"/>
  <c r="AA93" i="1"/>
  <c r="Z93" i="1"/>
  <c r="AC93" i="1"/>
  <c r="AB93" i="1"/>
  <c r="Q83" i="1"/>
  <c r="S83" i="1"/>
  <c r="Z83" i="1"/>
  <c r="T114" i="1"/>
  <c r="AA111" i="1"/>
  <c r="AA104" i="1"/>
  <c r="V67" i="1"/>
  <c r="Z60" i="1"/>
  <c r="AB103" i="1"/>
  <c r="S114" i="1"/>
  <c r="Z104" i="1"/>
  <c r="T98" i="1"/>
  <c r="U98" i="1"/>
  <c r="V98" i="1"/>
  <c r="X98" i="1"/>
  <c r="Y98" i="1"/>
  <c r="AA98" i="1"/>
  <c r="V81" i="1"/>
  <c r="Z74" i="1"/>
  <c r="U67" i="1"/>
  <c r="Y60" i="1"/>
  <c r="AB29" i="1"/>
  <c r="S29" i="1"/>
  <c r="Y20" i="1"/>
  <c r="T8" i="1"/>
  <c r="S8" i="1"/>
  <c r="U8" i="1"/>
  <c r="AB8" i="1"/>
  <c r="V8" i="1"/>
  <c r="X8" i="1"/>
  <c r="Y8" i="1"/>
  <c r="AA8" i="1"/>
  <c r="V120" i="1"/>
  <c r="X111" i="1"/>
  <c r="AB86" i="1"/>
  <c r="V86" i="1"/>
  <c r="Y74" i="1"/>
  <c r="U24" i="1"/>
  <c r="Q24" i="1"/>
  <c r="AB5" i="1"/>
  <c r="AB64" i="1"/>
  <c r="S108" i="1"/>
  <c r="T108" i="1"/>
  <c r="V108" i="1"/>
  <c r="AB108" i="1"/>
  <c r="U108" i="1"/>
  <c r="X108" i="1"/>
  <c r="Z108" i="1"/>
  <c r="AC108" i="1"/>
  <c r="AA107" i="1"/>
  <c r="AB69" i="1"/>
  <c r="Z69" i="1"/>
  <c r="T32" i="1"/>
  <c r="AB32" i="1"/>
  <c r="Q32" i="1"/>
  <c r="Y32" i="1"/>
  <c r="T22" i="1"/>
  <c r="V22" i="1"/>
  <c r="X22" i="1"/>
  <c r="Y22" i="1"/>
  <c r="Z22" i="1"/>
  <c r="AA22" i="1"/>
  <c r="Q22" i="1"/>
  <c r="AB90" i="1"/>
  <c r="Y90" i="1"/>
  <c r="T42" i="1"/>
  <c r="R42" i="1"/>
  <c r="S42" i="1"/>
  <c r="U42" i="1"/>
  <c r="V42" i="1"/>
  <c r="X42" i="1"/>
  <c r="Z42" i="1"/>
  <c r="AC42" i="1"/>
  <c r="T17" i="1"/>
  <c r="S17" i="1"/>
  <c r="U17" i="1"/>
  <c r="V17" i="1"/>
  <c r="X17" i="1"/>
  <c r="Y17" i="1"/>
  <c r="AA17" i="1"/>
  <c r="U63" i="1"/>
  <c r="V63" i="1"/>
  <c r="X63" i="1"/>
  <c r="Y63" i="1"/>
  <c r="Z63" i="1"/>
  <c r="AC63" i="1"/>
  <c r="Q63" i="1"/>
  <c r="AB65" i="1"/>
  <c r="AC107" i="1"/>
  <c r="Q84" i="1"/>
  <c r="U84" i="1"/>
  <c r="V84" i="1"/>
  <c r="X84" i="1"/>
  <c r="Y84" i="1"/>
  <c r="AA84" i="1"/>
  <c r="AC69" i="1"/>
  <c r="AC60" i="1"/>
  <c r="U60" i="1"/>
  <c r="V103" i="1"/>
  <c r="AA10" i="1"/>
  <c r="AA115" i="1"/>
  <c r="Z107" i="1"/>
  <c r="U103" i="1"/>
  <c r="AA83" i="1"/>
  <c r="Q80" i="1"/>
  <c r="T80" i="1"/>
  <c r="R80" i="1"/>
  <c r="S80" i="1"/>
  <c r="U80" i="1"/>
  <c r="Y80" i="1"/>
  <c r="AA80" i="1"/>
  <c r="Y69" i="1"/>
  <c r="Z10" i="1"/>
  <c r="Z119" i="1"/>
  <c r="Z115" i="1"/>
  <c r="Y107" i="1"/>
  <c r="T103" i="1"/>
  <c r="V93" i="1"/>
  <c r="AA90" i="1"/>
  <c r="Y83" i="1"/>
  <c r="V32" i="1"/>
  <c r="V27" i="1"/>
  <c r="Q19" i="1"/>
  <c r="U10" i="1"/>
  <c r="Q20" i="1"/>
  <c r="R20" i="1"/>
  <c r="S20" i="1"/>
  <c r="T20" i="1"/>
  <c r="U20" i="1"/>
  <c r="V20" i="1"/>
  <c r="X20" i="1"/>
  <c r="R117" i="1"/>
  <c r="Y117" i="1"/>
  <c r="AA69" i="1"/>
  <c r="AC38" i="1"/>
  <c r="AB106" i="1"/>
  <c r="S106" i="1"/>
  <c r="T106" i="1"/>
  <c r="U106" i="1"/>
  <c r="V106" i="1"/>
  <c r="X106" i="1"/>
  <c r="AC106" i="1"/>
  <c r="AB26" i="1"/>
  <c r="Q26" i="1"/>
  <c r="AB72" i="1"/>
  <c r="AB38" i="1"/>
  <c r="AC32" i="1"/>
  <c r="AB67" i="1"/>
  <c r="Q67" i="1"/>
  <c r="AC67" i="1"/>
  <c r="AA32" i="1"/>
  <c r="Z116" i="1"/>
  <c r="X116" i="1"/>
  <c r="Y116" i="1"/>
  <c r="AA116" i="1"/>
  <c r="Q104" i="1"/>
  <c r="V104" i="1"/>
  <c r="Q81" i="1"/>
  <c r="X81" i="1"/>
  <c r="AC83" i="1"/>
  <c r="Y52" i="1"/>
  <c r="Z52" i="1"/>
  <c r="AA52" i="1"/>
  <c r="AC52" i="1"/>
  <c r="AB52" i="1"/>
  <c r="U52" i="1"/>
  <c r="Y115" i="1"/>
  <c r="X107" i="1"/>
  <c r="U93" i="1"/>
  <c r="Y88" i="1"/>
  <c r="Z88" i="1"/>
  <c r="AC88" i="1"/>
  <c r="AB88" i="1"/>
  <c r="AA88" i="1"/>
  <c r="U88" i="1"/>
  <c r="V69" i="1"/>
  <c r="AB60" i="1"/>
  <c r="X115" i="1"/>
  <c r="V110" i="1"/>
  <c r="Q110" i="1"/>
  <c r="T110" i="1"/>
  <c r="R110" i="1"/>
  <c r="S110" i="1"/>
  <c r="AB110" i="1"/>
  <c r="U110" i="1"/>
  <c r="Y110" i="1"/>
  <c r="AA110" i="1"/>
  <c r="T93" i="1"/>
  <c r="U90" i="1"/>
  <c r="AC87" i="1"/>
  <c r="Q79" i="1"/>
  <c r="U69" i="1"/>
  <c r="Z65" i="1"/>
  <c r="AC44" i="1"/>
  <c r="U44" i="1"/>
  <c r="Z38" i="1"/>
  <c r="AC36" i="1"/>
  <c r="X36" i="1"/>
  <c r="S32" i="1"/>
  <c r="R27" i="1"/>
  <c r="U22" i="1"/>
  <c r="R10" i="1"/>
  <c r="R119" i="1"/>
  <c r="S119" i="1"/>
  <c r="U119" i="1"/>
  <c r="T119" i="1"/>
  <c r="V119" i="1"/>
  <c r="Y119" i="1"/>
  <c r="AA119" i="1"/>
  <c r="X103" i="1"/>
  <c r="Z103" i="1"/>
  <c r="AC103" i="1"/>
  <c r="Y103" i="1"/>
  <c r="AA103" i="1"/>
  <c r="X114" i="1"/>
  <c r="Z114" i="1"/>
  <c r="Y114" i="1"/>
  <c r="AA114" i="1"/>
  <c r="Q70" i="1"/>
  <c r="R70" i="1"/>
  <c r="S70" i="1"/>
  <c r="AB70" i="1"/>
  <c r="R55" i="1"/>
  <c r="S55" i="1"/>
  <c r="T55" i="1"/>
  <c r="U55" i="1"/>
  <c r="V55" i="1"/>
  <c r="Y55" i="1"/>
  <c r="Z32" i="1"/>
  <c r="AC115" i="1"/>
  <c r="AA74" i="1"/>
  <c r="AC74" i="1"/>
  <c r="X32" i="1"/>
  <c r="AB63" i="1"/>
  <c r="Z120" i="1"/>
  <c r="AA120" i="1"/>
  <c r="AC120" i="1"/>
  <c r="AC90" i="1"/>
  <c r="X119" i="1"/>
  <c r="S103" i="1"/>
  <c r="Z90" i="1"/>
  <c r="X83" i="1"/>
  <c r="AB54" i="1"/>
  <c r="S54" i="1"/>
  <c r="V47" i="1"/>
  <c r="AA47" i="1"/>
  <c r="AB47" i="1"/>
  <c r="X47" i="1"/>
  <c r="Y47" i="1"/>
  <c r="Z47" i="1"/>
  <c r="R47" i="1"/>
  <c r="AA38" i="1"/>
  <c r="U32" i="1"/>
  <c r="U27" i="1"/>
  <c r="AC22" i="1"/>
  <c r="S14" i="1"/>
  <c r="T14" i="1"/>
  <c r="U14" i="1"/>
  <c r="Z14" i="1"/>
  <c r="AA14" i="1"/>
  <c r="AC14" i="1"/>
  <c r="AB14" i="1"/>
  <c r="S10" i="1"/>
  <c r="Q119" i="1"/>
  <c r="Y109" i="1"/>
  <c r="V107" i="1"/>
  <c r="Q103" i="1"/>
  <c r="AA100" i="1"/>
  <c r="AC100" i="1"/>
  <c r="S93" i="1"/>
  <c r="T90" i="1"/>
  <c r="Z87" i="1"/>
  <c r="V83" i="1"/>
  <c r="Q73" i="1"/>
  <c r="R73" i="1"/>
  <c r="V73" i="1"/>
  <c r="S73" i="1"/>
  <c r="T73" i="1"/>
  <c r="U73" i="1"/>
  <c r="AB73" i="1"/>
  <c r="X73" i="1"/>
  <c r="Z73" i="1"/>
  <c r="Q69" i="1"/>
  <c r="Y65" i="1"/>
  <c r="Y38" i="1"/>
  <c r="R32" i="1"/>
  <c r="Q27" i="1"/>
  <c r="S22" i="1"/>
  <c r="Q10" i="1"/>
  <c r="AB22" i="1"/>
  <c r="AA41" i="1"/>
  <c r="AA7" i="1"/>
  <c r="AB41" i="1"/>
  <c r="V2" i="1"/>
  <c r="V97" i="1"/>
  <c r="V71" i="1"/>
  <c r="AA51" i="1"/>
  <c r="T41" i="1"/>
  <c r="T35" i="1"/>
  <c r="Y28" i="1"/>
  <c r="T7" i="1"/>
  <c r="X2" i="1"/>
  <c r="T97" i="1"/>
  <c r="T71" i="1"/>
  <c r="AA58" i="1"/>
  <c r="T51" i="1"/>
  <c r="V28" i="1"/>
  <c r="R7" i="1"/>
  <c r="AC3" i="1"/>
  <c r="AA2" i="1"/>
  <c r="S78" i="1"/>
  <c r="X58" i="1"/>
  <c r="R6" i="1"/>
  <c r="Y3" i="1"/>
  <c r="X3" i="1"/>
  <c r="V58" i="1"/>
  <c r="U58" i="1"/>
  <c r="V3" i="1"/>
  <c r="AA77" i="1"/>
  <c r="U3" i="1"/>
  <c r="Z61" i="1"/>
  <c r="AA61" i="1"/>
  <c r="V61" i="1"/>
  <c r="AC61" i="1"/>
  <c r="X61" i="1"/>
  <c r="Y61" i="1"/>
  <c r="R33" i="1"/>
  <c r="S33" i="1"/>
  <c r="T33" i="1"/>
  <c r="U33" i="1"/>
  <c r="X33" i="1"/>
  <c r="Z101" i="1"/>
  <c r="AA101" i="1"/>
  <c r="Q101" i="1"/>
  <c r="R101" i="1"/>
  <c r="S101" i="1"/>
  <c r="U101" i="1"/>
  <c r="T101" i="1"/>
  <c r="R59" i="1"/>
  <c r="S59" i="1"/>
  <c r="T59" i="1"/>
  <c r="X59" i="1"/>
  <c r="V92" i="1"/>
  <c r="Z92" i="1"/>
  <c r="X92" i="1"/>
  <c r="Y92" i="1"/>
  <c r="Y11" i="1"/>
  <c r="Z91" i="1"/>
  <c r="AA91" i="1"/>
  <c r="S91" i="1"/>
  <c r="Q91" i="1"/>
  <c r="R91" i="1"/>
  <c r="U91" i="1"/>
  <c r="AC33" i="1"/>
  <c r="V19" i="1"/>
  <c r="X19" i="1"/>
  <c r="Y19" i="1"/>
  <c r="AC19" i="1"/>
  <c r="V14" i="1"/>
  <c r="X14" i="1"/>
  <c r="Y14" i="1"/>
  <c r="V11" i="1"/>
  <c r="U61" i="1"/>
  <c r="Y112" i="1"/>
  <c r="S105" i="1"/>
  <c r="U76" i="1"/>
  <c r="T61" i="1"/>
  <c r="Z59" i="1"/>
  <c r="AC46" i="1"/>
  <c r="Y43" i="1"/>
  <c r="S40" i="1"/>
  <c r="Q36" i="1"/>
  <c r="U36" i="1"/>
  <c r="R36" i="1"/>
  <c r="S36" i="1"/>
  <c r="T36" i="1"/>
  <c r="V36" i="1"/>
  <c r="AA33" i="1"/>
  <c r="AC31" i="1"/>
  <c r="V85" i="1"/>
  <c r="X85" i="1"/>
  <c r="Q85" i="1"/>
  <c r="R85" i="1"/>
  <c r="U85" i="1"/>
  <c r="S85" i="1"/>
  <c r="T85" i="1"/>
  <c r="Z85" i="1"/>
  <c r="Z11" i="1"/>
  <c r="AA11" i="1"/>
  <c r="AC11" i="1"/>
  <c r="V49" i="1"/>
  <c r="X49" i="1"/>
  <c r="Z45" i="1"/>
  <c r="AA45" i="1"/>
  <c r="T45" i="1"/>
  <c r="U45" i="1"/>
  <c r="V45" i="1"/>
  <c r="X45" i="1"/>
  <c r="AC45" i="1"/>
  <c r="Z96" i="1"/>
  <c r="AA96" i="1"/>
  <c r="AC96" i="1"/>
  <c r="V39" i="1"/>
  <c r="X39" i="1"/>
  <c r="Y39" i="1"/>
  <c r="Q39" i="1"/>
  <c r="R39" i="1"/>
  <c r="S39" i="1"/>
  <c r="T39" i="1"/>
  <c r="Z39" i="1"/>
  <c r="AA39" i="1"/>
  <c r="V70" i="1"/>
  <c r="X70" i="1"/>
  <c r="Y70" i="1"/>
  <c r="Z70" i="1"/>
  <c r="AA70" i="1"/>
  <c r="AC70" i="1"/>
  <c r="R79" i="1"/>
  <c r="S79" i="1"/>
  <c r="T79" i="1"/>
  <c r="V79" i="1"/>
  <c r="X79" i="1"/>
  <c r="Z79" i="1"/>
  <c r="Y79" i="1"/>
  <c r="V54" i="1"/>
  <c r="X54" i="1"/>
  <c r="T54" i="1"/>
  <c r="U54" i="1"/>
  <c r="AA54" i="1"/>
  <c r="Y54" i="1"/>
  <c r="Z54" i="1"/>
  <c r="R48" i="1"/>
  <c r="S48" i="1"/>
  <c r="T48" i="1"/>
  <c r="X48" i="1"/>
  <c r="U48" i="1"/>
  <c r="V48" i="1"/>
  <c r="Z48" i="1"/>
  <c r="Y48" i="1"/>
  <c r="X40" i="1"/>
  <c r="X11" i="1"/>
  <c r="AA49" i="1"/>
  <c r="AC105" i="1"/>
  <c r="V21" i="1"/>
  <c r="AA21" i="1"/>
  <c r="X21" i="1"/>
  <c r="Y21" i="1"/>
  <c r="Z21" i="1"/>
  <c r="AC21" i="1"/>
  <c r="AA112" i="1"/>
  <c r="T105" i="1"/>
  <c r="Z43" i="1"/>
  <c r="T40" i="1"/>
  <c r="S112" i="1"/>
  <c r="R105" i="1"/>
  <c r="X102" i="1"/>
  <c r="Y102" i="1"/>
  <c r="Z102" i="1"/>
  <c r="AA102" i="1"/>
  <c r="V96" i="1"/>
  <c r="AA85" i="1"/>
  <c r="T82" i="1"/>
  <c r="U82" i="1"/>
  <c r="V82" i="1"/>
  <c r="X82" i="1"/>
  <c r="Z82" i="1"/>
  <c r="T76" i="1"/>
  <c r="S61" i="1"/>
  <c r="Y59" i="1"/>
  <c r="T49" i="1"/>
  <c r="Y45" i="1"/>
  <c r="R40" i="1"/>
  <c r="Z33" i="1"/>
  <c r="R18" i="1"/>
  <c r="S18" i="1"/>
  <c r="T18" i="1"/>
  <c r="U18" i="1"/>
  <c r="X18" i="1"/>
  <c r="Q18" i="1"/>
  <c r="Y18" i="1"/>
  <c r="V18" i="1"/>
  <c r="Z18" i="1"/>
  <c r="AA18" i="1"/>
  <c r="R13" i="1"/>
  <c r="S13" i="1"/>
  <c r="T13" i="1"/>
  <c r="U13" i="1"/>
  <c r="X13" i="1"/>
  <c r="Q13" i="1"/>
  <c r="V13" i="1"/>
  <c r="Y13" i="1"/>
  <c r="Z13" i="1"/>
  <c r="AA13" i="1"/>
  <c r="AC13" i="1"/>
  <c r="S11" i="1"/>
  <c r="Z15" i="1"/>
  <c r="AA15" i="1"/>
  <c r="AC15" i="1"/>
  <c r="Q15" i="1"/>
  <c r="R15" i="1"/>
  <c r="S15" i="1"/>
  <c r="T15" i="1"/>
  <c r="U15" i="1"/>
  <c r="V15" i="1"/>
  <c r="R99" i="1"/>
  <c r="S99" i="1"/>
  <c r="T99" i="1"/>
  <c r="Z99" i="1"/>
  <c r="AA99" i="1"/>
  <c r="AC99" i="1"/>
  <c r="T26" i="1"/>
  <c r="X26" i="1"/>
  <c r="U26" i="1"/>
  <c r="V26" i="1"/>
  <c r="Y26" i="1"/>
  <c r="Z26" i="1"/>
  <c r="AA26" i="1"/>
  <c r="R4" i="1"/>
  <c r="S4" i="1"/>
  <c r="T4" i="1"/>
  <c r="U4" i="1"/>
  <c r="X4" i="1"/>
  <c r="Z4" i="1"/>
  <c r="AA4" i="1"/>
  <c r="AC4" i="1"/>
  <c r="X118" i="1"/>
  <c r="Y118" i="1"/>
  <c r="Z118" i="1"/>
  <c r="AA118" i="1"/>
  <c r="V75" i="1"/>
  <c r="X75" i="1"/>
  <c r="Q75" i="1"/>
  <c r="S75" i="1"/>
  <c r="R75" i="1"/>
  <c r="U75" i="1"/>
  <c r="Z6" i="1"/>
  <c r="AA6" i="1"/>
  <c r="AC6" i="1"/>
  <c r="S6" i="1"/>
  <c r="T6" i="1"/>
  <c r="U6" i="1"/>
  <c r="V6" i="1"/>
  <c r="X6" i="1"/>
  <c r="Y6" i="1"/>
  <c r="AC49" i="1"/>
  <c r="Z86" i="1"/>
  <c r="AA86" i="1"/>
  <c r="X86" i="1"/>
  <c r="Y86" i="1"/>
  <c r="AC86" i="1"/>
  <c r="Z49" i="1"/>
  <c r="U40" i="1"/>
  <c r="AC85" i="1"/>
  <c r="AA59" i="1"/>
  <c r="R109" i="1"/>
  <c r="Z109" i="1"/>
  <c r="AA109" i="1"/>
  <c r="AC109" i="1"/>
  <c r="AC118" i="1"/>
  <c r="T117" i="1"/>
  <c r="X117" i="1"/>
  <c r="U117" i="1"/>
  <c r="V117" i="1"/>
  <c r="Z117" i="1"/>
  <c r="R112" i="1"/>
  <c r="AC101" i="1"/>
  <c r="X99" i="1"/>
  <c r="U96" i="1"/>
  <c r="AC92" i="1"/>
  <c r="Y85" i="1"/>
  <c r="S76" i="1"/>
  <c r="AC72" i="1"/>
  <c r="R61" i="1"/>
  <c r="S49" i="1"/>
  <c r="S45" i="1"/>
  <c r="V43" i="1"/>
  <c r="Y33" i="1"/>
  <c r="AA31" i="1"/>
  <c r="V29" i="1"/>
  <c r="X29" i="1"/>
  <c r="Y29" i="1"/>
  <c r="T29" i="1"/>
  <c r="U29" i="1"/>
  <c r="Z29" i="1"/>
  <c r="AA29" i="1"/>
  <c r="AC29" i="1"/>
  <c r="R11" i="1"/>
  <c r="Z40" i="1"/>
  <c r="AA40" i="1"/>
  <c r="Y40" i="1"/>
  <c r="AC40" i="1"/>
  <c r="V24" i="1"/>
  <c r="X24" i="1"/>
  <c r="Y24" i="1"/>
  <c r="Z24" i="1"/>
  <c r="AA24" i="1"/>
  <c r="AC24" i="1"/>
  <c r="Z66" i="1"/>
  <c r="AA66" i="1"/>
  <c r="Q66" i="1"/>
  <c r="R66" i="1"/>
  <c r="T66" i="1"/>
  <c r="S66" i="1"/>
  <c r="V66" i="1"/>
  <c r="T57" i="1"/>
  <c r="Q57" i="1"/>
  <c r="R57" i="1"/>
  <c r="S57" i="1"/>
  <c r="V57" i="1"/>
  <c r="Q116" i="1"/>
  <c r="R116" i="1"/>
  <c r="S116" i="1"/>
  <c r="T116" i="1"/>
  <c r="V116" i="1"/>
  <c r="V95" i="1"/>
  <c r="X95" i="1"/>
  <c r="S95" i="1"/>
  <c r="T95" i="1"/>
  <c r="Z95" i="1"/>
  <c r="U95" i="1"/>
  <c r="Y95" i="1"/>
  <c r="V40" i="1"/>
  <c r="AA43" i="1"/>
  <c r="Y49" i="1"/>
  <c r="U11" i="1"/>
  <c r="Y101" i="1"/>
  <c r="T96" i="1"/>
  <c r="AA92" i="1"/>
  <c r="U70" i="1"/>
  <c r="Q61" i="1"/>
  <c r="V59" i="1"/>
  <c r="AC57" i="1"/>
  <c r="R49" i="1"/>
  <c r="R45" i="1"/>
  <c r="T24" i="1"/>
  <c r="X16" i="1"/>
  <c r="Y16" i="1"/>
  <c r="Z16" i="1"/>
  <c r="AA16" i="1"/>
  <c r="AC16" i="1"/>
  <c r="Q11" i="1"/>
  <c r="V105" i="1"/>
  <c r="X105" i="1"/>
  <c r="U105" i="1"/>
  <c r="Y105" i="1"/>
  <c r="Z105" i="1"/>
  <c r="AA105" i="1"/>
  <c r="T112" i="1"/>
  <c r="X112" i="1"/>
  <c r="U112" i="1"/>
  <c r="V112" i="1"/>
  <c r="Z112" i="1"/>
  <c r="R31" i="1"/>
  <c r="S31" i="1"/>
  <c r="T31" i="1"/>
  <c r="V31" i="1"/>
  <c r="U31" i="1"/>
  <c r="X31" i="1"/>
  <c r="Y31" i="1"/>
  <c r="Z76" i="1"/>
  <c r="AA76" i="1"/>
  <c r="V76" i="1"/>
  <c r="X76" i="1"/>
  <c r="AC76" i="1"/>
  <c r="Y76" i="1"/>
  <c r="R43" i="1"/>
  <c r="S43" i="1"/>
  <c r="T43" i="1"/>
  <c r="X43" i="1"/>
  <c r="AC43" i="1"/>
  <c r="R72" i="1"/>
  <c r="S72" i="1"/>
  <c r="T72" i="1"/>
  <c r="V72" i="1"/>
  <c r="U72" i="1"/>
  <c r="X72" i="1"/>
  <c r="R64" i="1"/>
  <c r="S64" i="1"/>
  <c r="T64" i="1"/>
  <c r="X64" i="1"/>
  <c r="Y64" i="1"/>
  <c r="Z64" i="1"/>
  <c r="AA64" i="1"/>
  <c r="Z111" i="1"/>
  <c r="S111" i="1"/>
  <c r="Q111" i="1"/>
  <c r="R111" i="1"/>
  <c r="U111" i="1"/>
  <c r="AC59" i="1"/>
  <c r="V34" i="1"/>
  <c r="X34" i="1"/>
  <c r="Y34" i="1"/>
  <c r="R34" i="1"/>
  <c r="S34" i="1"/>
  <c r="Z34" i="1"/>
  <c r="T34" i="1"/>
  <c r="U34" i="1"/>
  <c r="AC34" i="1"/>
  <c r="Y96" i="1"/>
  <c r="X96" i="1"/>
  <c r="R89" i="1"/>
  <c r="S89" i="1"/>
  <c r="T89" i="1"/>
  <c r="X89" i="1"/>
  <c r="Y89" i="1"/>
  <c r="Z89" i="1"/>
  <c r="AA89" i="1"/>
  <c r="AC116" i="1"/>
  <c r="Q112" i="1"/>
  <c r="V118" i="1"/>
  <c r="S107" i="1"/>
  <c r="Q107" i="1"/>
  <c r="R107" i="1"/>
  <c r="U107" i="1"/>
  <c r="X101" i="1"/>
  <c r="V99" i="1"/>
  <c r="S96" i="1"/>
  <c r="U92" i="1"/>
  <c r="V80" i="1"/>
  <c r="X80" i="1"/>
  <c r="AC80" i="1"/>
  <c r="Q76" i="1"/>
  <c r="AA72" i="1"/>
  <c r="T70" i="1"/>
  <c r="X67" i="1"/>
  <c r="Y67" i="1"/>
  <c r="Z67" i="1"/>
  <c r="AA67" i="1"/>
  <c r="AC64" i="1"/>
  <c r="U59" i="1"/>
  <c r="V51" i="1"/>
  <c r="X51" i="1"/>
  <c r="Y51" i="1"/>
  <c r="Z51" i="1"/>
  <c r="Q49" i="1"/>
  <c r="Q45" i="1"/>
  <c r="Q43" i="1"/>
  <c r="V33" i="1"/>
  <c r="Q31" i="1"/>
  <c r="S24" i="1"/>
  <c r="Y15" i="1"/>
  <c r="R9" i="1"/>
  <c r="S9" i="1"/>
  <c r="T9" i="1"/>
  <c r="U9" i="1"/>
  <c r="X9" i="1"/>
  <c r="Y9" i="1"/>
  <c r="Z9" i="1"/>
  <c r="AA9" i="1"/>
  <c r="AC9" i="1"/>
  <c r="R38" i="1"/>
  <c r="S38" i="1"/>
  <c r="T38" i="1"/>
  <c r="U38" i="1"/>
  <c r="X38" i="1"/>
  <c r="Z35" i="1"/>
  <c r="AA35" i="1"/>
  <c r="AC35" i="1"/>
  <c r="Z106" i="1"/>
  <c r="AA106" i="1"/>
  <c r="V90" i="1"/>
  <c r="X90" i="1"/>
  <c r="R74" i="1"/>
  <c r="S74" i="1"/>
  <c r="T74" i="1"/>
  <c r="V65" i="1"/>
  <c r="X65" i="1"/>
  <c r="Z55" i="1"/>
  <c r="AA55" i="1"/>
  <c r="V10" i="1"/>
  <c r="X10" i="1"/>
  <c r="Y10" i="1"/>
  <c r="R28" i="1"/>
  <c r="S28" i="1"/>
  <c r="T28" i="1"/>
  <c r="U28" i="1"/>
  <c r="X28" i="1"/>
  <c r="Z25" i="1"/>
  <c r="AA25" i="1"/>
  <c r="AC25" i="1"/>
  <c r="Z30" i="1"/>
  <c r="AA30" i="1"/>
  <c r="AC30" i="1"/>
  <c r="R84" i="1"/>
  <c r="S84" i="1"/>
  <c r="T84" i="1"/>
  <c r="V5" i="1"/>
  <c r="X5" i="1"/>
  <c r="Y5" i="1"/>
  <c r="R94" i="1"/>
  <c r="S94" i="1"/>
  <c r="T94" i="1"/>
  <c r="R53" i="1"/>
  <c r="S53" i="1"/>
  <c r="T53" i="1"/>
  <c r="X53" i="1"/>
  <c r="V44" i="1"/>
  <c r="X44" i="1"/>
  <c r="AC119" i="1"/>
  <c r="AC114" i="1"/>
  <c r="Z81" i="1"/>
  <c r="AA81" i="1"/>
  <c r="R23" i="1"/>
  <c r="S23" i="1"/>
  <c r="T23" i="1"/>
  <c r="U23" i="1"/>
  <c r="X23" i="1"/>
  <c r="Z20" i="1"/>
  <c r="AA20" i="1"/>
  <c r="AC20" i="1"/>
  <c r="AC7" i="1"/>
  <c r="V100" i="1"/>
  <c r="X100" i="1"/>
  <c r="Z71" i="1"/>
  <c r="AA71" i="1"/>
  <c r="R104" i="1"/>
  <c r="S104" i="1"/>
  <c r="T104" i="1"/>
  <c r="R69" i="1"/>
  <c r="S69" i="1"/>
  <c r="T69" i="1"/>
  <c r="X69" i="1"/>
  <c r="V60" i="1"/>
  <c r="X60" i="1"/>
  <c r="Z50" i="1"/>
  <c r="AA50" i="1"/>
  <c r="Q2" i="1"/>
  <c r="R2" i="1"/>
  <c r="S2" i="1"/>
  <c r="T2" i="1"/>
  <c r="U2" i="1"/>
  <c r="P56" i="1" l="1" a="1"/>
  <c r="P56" i="1" s="1"/>
  <c r="P118" i="1" a="1"/>
  <c r="P118" i="1" s="1"/>
  <c r="P37" i="1" a="1"/>
  <c r="P37" i="1" s="1"/>
  <c r="P77" i="1" a="1"/>
  <c r="P77" i="1" s="1"/>
  <c r="P100" i="1" a="1"/>
  <c r="P100" i="1" s="1"/>
  <c r="P71" i="1" a="1"/>
  <c r="P71" i="1" s="1"/>
  <c r="P9" i="1" a="1"/>
  <c r="P9" i="1" s="1"/>
  <c r="P15" i="1" a="1"/>
  <c r="P15" i="1" s="1"/>
  <c r="P21" i="1" a="1"/>
  <c r="P21" i="1" s="1"/>
  <c r="P98" i="1" a="1"/>
  <c r="P98" i="1" s="1"/>
  <c r="P116" i="1" a="1"/>
  <c r="P116" i="1" s="1"/>
  <c r="P80" i="1" a="1"/>
  <c r="P80" i="1" s="1"/>
  <c r="P16" i="1" a="1"/>
  <c r="P16" i="1" s="1"/>
  <c r="P59" i="1" a="1"/>
  <c r="P59" i="1" s="1"/>
  <c r="P78" i="1" a="1"/>
  <c r="P78" i="1" s="1"/>
  <c r="P6" i="1" a="1"/>
  <c r="P6" i="1" s="1"/>
  <c r="P58" i="1" a="1"/>
  <c r="P58" i="1" s="1"/>
  <c r="P109" i="1" a="1"/>
  <c r="P109" i="1" s="1"/>
  <c r="P62" i="1" a="1"/>
  <c r="P62" i="1" s="1"/>
  <c r="P2" i="1" a="1"/>
  <c r="P2" i="1" s="1"/>
  <c r="P18" i="1" a="1"/>
  <c r="P18" i="1" s="1"/>
  <c r="P79" i="1" a="1"/>
  <c r="P79" i="1" s="1"/>
  <c r="P85" i="1" a="1"/>
  <c r="P85" i="1" s="1"/>
  <c r="P7" i="1" a="1"/>
  <c r="P7" i="1" s="1"/>
  <c r="P114" i="1" a="1"/>
  <c r="P114" i="1" s="1"/>
  <c r="P74" i="1" a="1"/>
  <c r="P74" i="1" s="1"/>
  <c r="P13" i="1" a="1"/>
  <c r="P13" i="1" s="1"/>
  <c r="P102" i="1" a="1"/>
  <c r="P102" i="1" s="1"/>
  <c r="P48" i="1" a="1"/>
  <c r="P48" i="1" s="1"/>
  <c r="P51" i="1" a="1"/>
  <c r="P51" i="1" s="1"/>
  <c r="P65" i="1" a="1"/>
  <c r="P65" i="1" s="1"/>
  <c r="P11" i="1" a="1"/>
  <c r="P11" i="1" s="1"/>
  <c r="P99" i="1" a="1"/>
  <c r="P99" i="1" s="1"/>
  <c r="P33" i="1" a="1"/>
  <c r="P33" i="1" s="1"/>
  <c r="P46" i="1" a="1"/>
  <c r="P46" i="1" s="1"/>
  <c r="P35" i="1" a="1"/>
  <c r="P35" i="1" s="1"/>
  <c r="P113" i="1" a="1"/>
  <c r="P113" i="1" s="1"/>
  <c r="P12" i="1" a="1"/>
  <c r="P12" i="1" s="1"/>
  <c r="P84" i="1" a="1"/>
  <c r="P84" i="1" s="1"/>
  <c r="P4" i="1" a="1"/>
  <c r="P4" i="1" s="1"/>
  <c r="P36" i="1" a="1"/>
  <c r="P36" i="1" s="1"/>
  <c r="P91" i="1" a="1"/>
  <c r="P91" i="1" s="1"/>
  <c r="P92" i="1" a="1"/>
  <c r="P92" i="1" s="1"/>
  <c r="P119" i="1" a="1"/>
  <c r="P119" i="1" s="1"/>
  <c r="P104" i="1" a="1"/>
  <c r="P104" i="1" s="1"/>
  <c r="P120" i="1" a="1"/>
  <c r="P120" i="1" s="1"/>
  <c r="P19" i="1" a="1"/>
  <c r="P19" i="1" s="1"/>
  <c r="P94" i="1" a="1"/>
  <c r="P94" i="1" s="1"/>
  <c r="P61" i="1" a="1"/>
  <c r="P61" i="1" s="1"/>
  <c r="P57" i="1" a="1"/>
  <c r="P57" i="1" s="1"/>
  <c r="P39" i="1" a="1"/>
  <c r="P39" i="1" s="1"/>
  <c r="P3" i="1" a="1"/>
  <c r="P3" i="1" s="1"/>
  <c r="P20" i="1" a="1"/>
  <c r="P20" i="1" s="1"/>
  <c r="P17" i="1" a="1"/>
  <c r="P17" i="1" s="1"/>
  <c r="P82" i="1" a="1"/>
  <c r="P82" i="1" s="1"/>
  <c r="P42" i="1" a="1"/>
  <c r="P42" i="1" s="1"/>
  <c r="P53" i="1" a="1"/>
  <c r="P53" i="1" s="1"/>
  <c r="P55" i="1" a="1"/>
  <c r="P55" i="1" s="1"/>
  <c r="P28" i="1" a="1"/>
  <c r="P28" i="1" s="1"/>
  <c r="P81" i="1" a="1"/>
  <c r="P81" i="1" s="1"/>
  <c r="P96" i="1" a="1"/>
  <c r="P96" i="1" s="1"/>
  <c r="P95" i="1" a="1"/>
  <c r="P95" i="1" s="1"/>
  <c r="P83" i="1" a="1"/>
  <c r="P83" i="1" s="1"/>
  <c r="P117" i="1" a="1"/>
  <c r="P117" i="1" s="1"/>
  <c r="P24" i="1" a="1"/>
  <c r="P24" i="1" s="1"/>
  <c r="P97" i="1" a="1"/>
  <c r="P97" i="1" s="1"/>
  <c r="P22" i="1" a="1"/>
  <c r="P22" i="1" s="1"/>
  <c r="P69" i="1" a="1"/>
  <c r="P69" i="1" s="1"/>
  <c r="P105" i="1" a="1"/>
  <c r="P105" i="1" s="1"/>
  <c r="P63" i="1" a="1"/>
  <c r="P63" i="1" s="1"/>
  <c r="P110" i="1" a="1"/>
  <c r="P110" i="1" s="1"/>
  <c r="P66" i="1" a="1"/>
  <c r="P66" i="1" s="1"/>
  <c r="P38" i="1" a="1"/>
  <c r="P38" i="1" s="1"/>
  <c r="P90" i="1" a="1"/>
  <c r="P90" i="1" s="1"/>
  <c r="P25" i="1" a="1"/>
  <c r="P25" i="1" s="1"/>
  <c r="P112" i="1" a="1"/>
  <c r="P112" i="1" s="1"/>
  <c r="P47" i="1" a="1"/>
  <c r="P47" i="1" s="1"/>
  <c r="P72" i="1" a="1"/>
  <c r="P72" i="1" s="1"/>
  <c r="P108" i="1" a="1"/>
  <c r="P108" i="1" s="1"/>
  <c r="P86" i="1" a="1"/>
  <c r="P86" i="1" s="1"/>
  <c r="P49" i="1" a="1"/>
  <c r="P49" i="1" s="1"/>
  <c r="P93" i="1" a="1"/>
  <c r="P93" i="1" s="1"/>
  <c r="P44" i="1" a="1"/>
  <c r="P44" i="1" s="1"/>
  <c r="P30" i="1" a="1"/>
  <c r="P30" i="1" s="1"/>
  <c r="P101" i="1" a="1"/>
  <c r="P101" i="1" s="1"/>
  <c r="P60" i="1" a="1"/>
  <c r="P60" i="1" s="1"/>
  <c r="P115" i="1" a="1"/>
  <c r="P115" i="1" s="1"/>
  <c r="P27" i="1" a="1"/>
  <c r="P27" i="1" s="1"/>
  <c r="P111" i="1" a="1"/>
  <c r="P111" i="1" s="1"/>
  <c r="P14" i="1" a="1"/>
  <c r="P14" i="1" s="1"/>
  <c r="P54" i="1" a="1"/>
  <c r="P54" i="1" s="1"/>
  <c r="P73" i="1" a="1"/>
  <c r="P73" i="1" s="1"/>
  <c r="P50" i="1" a="1"/>
  <c r="P50" i="1" s="1"/>
  <c r="P40" i="1" a="1"/>
  <c r="P40" i="1" s="1"/>
  <c r="P26" i="1" a="1"/>
  <c r="P26" i="1" s="1"/>
  <c r="P89" i="1" a="1"/>
  <c r="P89" i="1" s="1"/>
  <c r="P70" i="1" a="1"/>
  <c r="P70" i="1" s="1"/>
  <c r="P8" i="1" a="1"/>
  <c r="P8" i="1" s="1"/>
  <c r="P107" i="1" a="1"/>
  <c r="P107" i="1" s="1"/>
  <c r="P87" i="1" a="1"/>
  <c r="P87" i="1" s="1"/>
  <c r="P29" i="1" a="1"/>
  <c r="P29" i="1" s="1"/>
  <c r="P34" i="1" a="1"/>
  <c r="P34" i="1" s="1"/>
  <c r="P23" i="1" a="1"/>
  <c r="P23" i="1" s="1"/>
  <c r="P52" i="1" a="1"/>
  <c r="P52" i="1" s="1"/>
  <c r="P43" i="1" a="1"/>
  <c r="P43" i="1" s="1"/>
  <c r="P41" i="1" a="1"/>
  <c r="P41" i="1" s="1"/>
  <c r="P88" i="1" a="1"/>
  <c r="P88" i="1" s="1"/>
  <c r="P32" i="1" a="1"/>
  <c r="P32" i="1" s="1"/>
  <c r="P64" i="1" a="1"/>
  <c r="P64" i="1" s="1"/>
  <c r="P68" i="1" a="1"/>
  <c r="P68" i="1" s="1"/>
  <c r="P75" i="1" a="1"/>
  <c r="P75" i="1" s="1"/>
  <c r="P67" i="1" a="1"/>
  <c r="P67" i="1" s="1"/>
  <c r="P10" i="1" a="1"/>
  <c r="P10" i="1" s="1"/>
  <c r="P31" i="1" a="1"/>
  <c r="P31" i="1" s="1"/>
  <c r="P45" i="1" a="1"/>
  <c r="P45" i="1" s="1"/>
  <c r="P106" i="1" a="1"/>
  <c r="P106" i="1" s="1"/>
  <c r="P5" i="1" a="1"/>
  <c r="P5" i="1" s="1"/>
  <c r="P103" i="1" a="1"/>
  <c r="P103" i="1" s="1"/>
  <c r="P76" i="1" a="1"/>
  <c r="P7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<sst xmlns="http://schemas.openxmlformats.org/spreadsheetml/2006/main" count="1303" uniqueCount="396">
  <si>
    <t>Academic Period</t>
  </si>
  <si>
    <t>Course Subjects</t>
  </si>
  <si>
    <t>Course Number</t>
  </si>
  <si>
    <t>Instructional Format</t>
  </si>
  <si>
    <t>Delivery Mode</t>
  </si>
  <si>
    <t>Meeting Patterns</t>
  </si>
  <si>
    <t>Course Tags</t>
  </si>
  <si>
    <t>SA.EMBA.HYFX</t>
  </si>
  <si>
    <t>Spring A 2026 Simon</t>
  </si>
  <si>
    <t>Vivek Pandey</t>
  </si>
  <si>
    <t>Corporate Financial Accounting</t>
  </si>
  <si>
    <t>Lecture</t>
  </si>
  <si>
    <t>Online</t>
  </si>
  <si>
    <t>SA.PMBA</t>
  </si>
  <si>
    <t>In-Person</t>
  </si>
  <si>
    <t>SB.MSA</t>
  </si>
  <si>
    <t>Spring B 2026 Simon</t>
  </si>
  <si>
    <t>Charles Wasley</t>
  </si>
  <si>
    <t>Financial Statement Analysis with Data Analytics</t>
  </si>
  <si>
    <t>SB.MSF</t>
  </si>
  <si>
    <t>SB.ELCT</t>
  </si>
  <si>
    <t>Glenn Huels</t>
  </si>
  <si>
    <t>Taxes &amp; Business Strategy</t>
  </si>
  <si>
    <t>SA.MSA</t>
  </si>
  <si>
    <t>Financial Reporting II</t>
  </si>
  <si>
    <t>Heidi Tribunella</t>
  </si>
  <si>
    <t>Basic Federal Income Tax Accounting</t>
  </si>
  <si>
    <t>Thomas Tribunella</t>
  </si>
  <si>
    <t>Accounting Information Systems</t>
  </si>
  <si>
    <t>Timothy Hungerford</t>
  </si>
  <si>
    <t>Accounting Analytics for Forensics</t>
  </si>
  <si>
    <t>Bill Burrows</t>
  </si>
  <si>
    <t>Gov/Nonprofit Sustainable &amp; Responsible Accounting</t>
  </si>
  <si>
    <t>SP.MSA</t>
  </si>
  <si>
    <t>Spring 2026 Simon</t>
  </si>
  <si>
    <t>Accounting/FinTech</t>
  </si>
  <si>
    <t>SP.PHD</t>
  </si>
  <si>
    <t>Joanna Wu</t>
  </si>
  <si>
    <t>SB.PHD</t>
  </si>
  <si>
    <t>Accounting Research I</t>
  </si>
  <si>
    <t>Ron Kaniel</t>
  </si>
  <si>
    <t>PhD Workshop in Applied Economics</t>
  </si>
  <si>
    <t>Ron Kaniel, Pavel Zryumov</t>
  </si>
  <si>
    <t>SA.ELCT</t>
  </si>
  <si>
    <t>Narayana Kocherlakota</t>
  </si>
  <si>
    <t>Macroeconomic Policy: Choices &amp; Outcomes</t>
  </si>
  <si>
    <t>International Economics and Finance</t>
  </si>
  <si>
    <t>SB.EMBA.HYFX</t>
  </si>
  <si>
    <t>Michael Raith</t>
  </si>
  <si>
    <t>Organization and Strategy</t>
  </si>
  <si>
    <t>Roberto Colangelo</t>
  </si>
  <si>
    <t>Competitive Strategy</t>
  </si>
  <si>
    <t>Innovation Strategy</t>
  </si>
  <si>
    <t>Jeanine Miklos-Thal</t>
  </si>
  <si>
    <t>Advanced Pricing</t>
  </si>
  <si>
    <t>SB.MBA.L.LN</t>
  </si>
  <si>
    <t>Info Systems for Management-Lab</t>
  </si>
  <si>
    <t>Laboratory</t>
  </si>
  <si>
    <t>SB.MBA.L.SL</t>
  </si>
  <si>
    <t>SB.MBA.LN</t>
  </si>
  <si>
    <t>Roy Jones</t>
  </si>
  <si>
    <t>Information Systems for Management</t>
  </si>
  <si>
    <t>SB.MBA.SL</t>
  </si>
  <si>
    <t>David Tilson</t>
  </si>
  <si>
    <t>Business Process Analysis &amp; Design</t>
  </si>
  <si>
    <t>Big Data</t>
  </si>
  <si>
    <t>Yaron Shaposhnik</t>
  </si>
  <si>
    <t>Machine Learning for Business Analytics</t>
  </si>
  <si>
    <t>SB.AIB</t>
  </si>
  <si>
    <t>Huaxia Rui</t>
  </si>
  <si>
    <t>AI &amp; Deep Learning</t>
  </si>
  <si>
    <t>SB.AN1</t>
  </si>
  <si>
    <t>Jinyang Zheng</t>
  </si>
  <si>
    <t>Social Media and Text Analytics</t>
  </si>
  <si>
    <t>Agentic AI Application</t>
  </si>
  <si>
    <t>SP.AIB</t>
  </si>
  <si>
    <t>AI Business Project</t>
  </si>
  <si>
    <t>SP.MBA1</t>
  </si>
  <si>
    <t>Strategy and Business Systems Consulting Practicum</t>
  </si>
  <si>
    <t>SP.MBA2</t>
  </si>
  <si>
    <t>Jeffrey Sokol</t>
  </si>
  <si>
    <t>SP.PMBA</t>
  </si>
  <si>
    <t>Samuel Ogie</t>
  </si>
  <si>
    <t>SP.BUA</t>
  </si>
  <si>
    <t>Business Analytics Project</t>
  </si>
  <si>
    <t>SA.AN</t>
  </si>
  <si>
    <t>Mikhail Lysyakov</t>
  </si>
  <si>
    <t>Data Management, Warehousing, and Visualization</t>
  </si>
  <si>
    <t>SA.AN.L</t>
  </si>
  <si>
    <t>Data Management, Warehousing, and Visualization-Lab</t>
  </si>
  <si>
    <t>SA.MSF</t>
  </si>
  <si>
    <t>Ricky Roet Green</t>
  </si>
  <si>
    <t>Spreadsheet Modeling Using Excel</t>
  </si>
  <si>
    <t>Advanced Topics in Information Systems II</t>
  </si>
  <si>
    <t>David Oliveiri</t>
  </si>
  <si>
    <t>New Venture Development</t>
  </si>
  <si>
    <t>Capital Budgeting &amp; Corporate Objectives</t>
  </si>
  <si>
    <t>SB.PMBA</t>
  </si>
  <si>
    <t>Corporate Finance</t>
  </si>
  <si>
    <t>Daniel Burnside</t>
  </si>
  <si>
    <t>Quantitative Investing</t>
  </si>
  <si>
    <t>SA.MSF.L</t>
  </si>
  <si>
    <t>Quantitative Investing-Lab</t>
  </si>
  <si>
    <t>Rich Insalaco</t>
  </si>
  <si>
    <t>Asset Management</t>
  </si>
  <si>
    <t>Derek Mohr</t>
  </si>
  <si>
    <t>Advanced Capital Budgeting &amp; Strategic Financial Management</t>
  </si>
  <si>
    <t>Yosef Asher Kalmenovitz</t>
  </si>
  <si>
    <t>Mergers &amp; Acquisitions</t>
  </si>
  <si>
    <t>Billy Xu</t>
  </si>
  <si>
    <t>Corporate Restructuring</t>
  </si>
  <si>
    <t>International Finance</t>
  </si>
  <si>
    <t>Pavel Zryumov</t>
  </si>
  <si>
    <t>Private Equity</t>
  </si>
  <si>
    <t>Yukun Liu</t>
  </si>
  <si>
    <t>Financial Technology</t>
  </si>
  <si>
    <t>Debt Markets &amp; Fixed Income Strategies</t>
  </si>
  <si>
    <t>SP.MBA</t>
  </si>
  <si>
    <t>Finance Project</t>
  </si>
  <si>
    <t>SP.MSF</t>
  </si>
  <si>
    <t>Applied Finance Project</t>
  </si>
  <si>
    <t>Introduction to AI and Finance</t>
  </si>
  <si>
    <t>SA.PHD</t>
  </si>
  <si>
    <t>Giulio Trigilia</t>
  </si>
  <si>
    <t>Agency Theory</t>
  </si>
  <si>
    <t>Empirical Corporate Finance</t>
  </si>
  <si>
    <t>Advanced Empirical Asset Pricing</t>
  </si>
  <si>
    <t>SA.MBA.LN</t>
  </si>
  <si>
    <t>Ravi Mantena</t>
  </si>
  <si>
    <t>Business Modeling</t>
  </si>
  <si>
    <t>SA.MBA.SL</t>
  </si>
  <si>
    <t>SA.MBA.W.LN</t>
  </si>
  <si>
    <t>Business Modeling--Workshop</t>
  </si>
  <si>
    <t>SA.MBA.W.SL</t>
  </si>
  <si>
    <t>SA.MBA</t>
  </si>
  <si>
    <t>Leading Teams II</t>
  </si>
  <si>
    <t>Robin Frye, Ravi Mantena</t>
  </si>
  <si>
    <t>Crisandra Harrison</t>
  </si>
  <si>
    <t>Thomas Shaw</t>
  </si>
  <si>
    <t>Elements of Leadership</t>
  </si>
  <si>
    <t>Andras Miklos</t>
  </si>
  <si>
    <t>Business Ethics &amp; Corporate Social Responsibility</t>
  </si>
  <si>
    <t>Data-Driven Decision Making</t>
  </si>
  <si>
    <t>Liza Mohr</t>
  </si>
  <si>
    <t>AI &amp; Business</t>
  </si>
  <si>
    <t>Liza Mohr, Daniel Keating</t>
  </si>
  <si>
    <t>SA.AIB</t>
  </si>
  <si>
    <t>Generative AI &amp; Business Applications</t>
  </si>
  <si>
    <t>SA.OMSBA</t>
  </si>
  <si>
    <t>Gerard Wedig</t>
  </si>
  <si>
    <t>SA.MMM</t>
  </si>
  <si>
    <t>Health Sciences Mgmt &amp; Strat</t>
  </si>
  <si>
    <t>SB.MMM</t>
  </si>
  <si>
    <t>Vera Tilson</t>
  </si>
  <si>
    <t>Managing Health Care Operations</t>
  </si>
  <si>
    <t>Evolving Medical Markets</t>
  </si>
  <si>
    <t>Health Care Accounting &amp; Finance</t>
  </si>
  <si>
    <t>Ekaterina Malova</t>
  </si>
  <si>
    <t>Interpersonal Persuasion</t>
  </si>
  <si>
    <t>Amanda Lohiser</t>
  </si>
  <si>
    <t>SB.PMBA.1</t>
  </si>
  <si>
    <t>Young Sun Lee</t>
  </si>
  <si>
    <t>Communication for Professionals</t>
  </si>
  <si>
    <t>SB.PMBA.2</t>
  </si>
  <si>
    <t>Carol Shuherk</t>
  </si>
  <si>
    <t>Management Communications</t>
  </si>
  <si>
    <t>Adv Topics in CIS and OM</t>
  </si>
  <si>
    <t>Operations Management: Business Problems Context</t>
  </si>
  <si>
    <t>SA.PHD.L</t>
  </si>
  <si>
    <t>Oper Mgmnt: Bus Problems Context-Lab</t>
  </si>
  <si>
    <t>Optimization</t>
  </si>
  <si>
    <t>Queuing Theory and Applications</t>
  </si>
  <si>
    <t>Ronald Goettler</t>
  </si>
  <si>
    <t>Marketing Management</t>
  </si>
  <si>
    <t>Ali Goli</t>
  </si>
  <si>
    <t>Marketing Research</t>
  </si>
  <si>
    <t>SA.ELCT.HYB</t>
  </si>
  <si>
    <t>Zachary Roth</t>
  </si>
  <si>
    <t>Applied Product Management</t>
  </si>
  <si>
    <t>Hybrid</t>
  </si>
  <si>
    <t>Teck Yong Tan</t>
  </si>
  <si>
    <t>Pricing Policies</t>
  </si>
  <si>
    <t>Elena Nescio</t>
  </si>
  <si>
    <t>Advanced Marketing Strategy</t>
  </si>
  <si>
    <t>Arun Lakshmanan</t>
  </si>
  <si>
    <t>Consumer Behavior</t>
  </si>
  <si>
    <t>Daniel Keating</t>
  </si>
  <si>
    <t>New Product Strategy</t>
  </si>
  <si>
    <t>Digital Marketing Strategy</t>
  </si>
  <si>
    <t>B2B Pricing</t>
  </si>
  <si>
    <t>Takeaki Sunada</t>
  </si>
  <si>
    <t>Pricing Analytics</t>
  </si>
  <si>
    <t>Paul Nelson</t>
  </si>
  <si>
    <t>Brand Management Workshop</t>
  </si>
  <si>
    <t>Paul Nelson, Christopher Huels</t>
  </si>
  <si>
    <t>Global Marketing Strategy</t>
  </si>
  <si>
    <t>Global Marketing Strategy in Brazil</t>
  </si>
  <si>
    <t>Product Management Workshop</t>
  </si>
  <si>
    <t>Consumer and Brand Research</t>
  </si>
  <si>
    <t>SP.MKA</t>
  </si>
  <si>
    <t>Marketing Analytics Project</t>
  </si>
  <si>
    <t>Marketing Management Analytics</t>
  </si>
  <si>
    <t>Core Research Topics In Quantitative Marketing</t>
  </si>
  <si>
    <t>Paul Ellickson</t>
  </si>
  <si>
    <t>Advanced Topics in Quantitative Marketing Research</t>
  </si>
  <si>
    <t>SA.MBA.L.LN</t>
  </si>
  <si>
    <t>Operations Management-Lab</t>
  </si>
  <si>
    <t>SA.MBA.L.SL</t>
  </si>
  <si>
    <t>Operations Management</t>
  </si>
  <si>
    <t>Supply Chain Analytics</t>
  </si>
  <si>
    <t>Project Management</t>
  </si>
  <si>
    <t xml:space="preserve">Accounting </t>
  </si>
  <si>
    <t xml:space="preserve">Applied Economics </t>
  </si>
  <si>
    <t>Business Environment and Public Policy</t>
  </si>
  <si>
    <t>Information Systems &amp; Technology</t>
  </si>
  <si>
    <t xml:space="preserve">Executive Development </t>
  </si>
  <si>
    <t xml:space="preserve">Finance </t>
  </si>
  <si>
    <t xml:space="preserve">General Business Administration </t>
  </si>
  <si>
    <t xml:space="preserve">Health Sciences </t>
  </si>
  <si>
    <t xml:space="preserve">Management Communications </t>
  </si>
  <si>
    <t xml:space="preserve">Marketing </t>
  </si>
  <si>
    <t xml:space="preserve">Management Science Models </t>
  </si>
  <si>
    <t>Competitive and Organization Strategy</t>
  </si>
  <si>
    <t>Course Section</t>
  </si>
  <si>
    <t>ACC 401</t>
  </si>
  <si>
    <t>ACC 411</t>
  </si>
  <si>
    <t>ACC 418</t>
  </si>
  <si>
    <t>ACC 424</t>
  </si>
  <si>
    <t>ACC 437</t>
  </si>
  <si>
    <t>ACC 438</t>
  </si>
  <si>
    <t>ACC 439</t>
  </si>
  <si>
    <t>ACC 441</t>
  </si>
  <si>
    <t>ACC 446</t>
  </si>
  <si>
    <t>ACC 510</t>
  </si>
  <si>
    <t>AEC 510</t>
  </si>
  <si>
    <t>BPP 426</t>
  </si>
  <si>
    <t>BPP 442</t>
  </si>
  <si>
    <t>CIS 401</t>
  </si>
  <si>
    <t>CIS 415</t>
  </si>
  <si>
    <t>CIS 431</t>
  </si>
  <si>
    <t>CIS 432</t>
  </si>
  <si>
    <t>CIS 433</t>
  </si>
  <si>
    <t>CIS 434</t>
  </si>
  <si>
    <t>CIS 438</t>
  </si>
  <si>
    <t>CIS 455</t>
  </si>
  <si>
    <t>CIS 461</t>
  </si>
  <si>
    <t>CIS 465</t>
  </si>
  <si>
    <t>CIS 467</t>
  </si>
  <si>
    <t>CIS 468</t>
  </si>
  <si>
    <t>CIS 512B</t>
  </si>
  <si>
    <t>EXP 485</t>
  </si>
  <si>
    <t>FIN 402</t>
  </si>
  <si>
    <t>FIN 413</t>
  </si>
  <si>
    <t>FIN 418</t>
  </si>
  <si>
    <t>FIN 421</t>
  </si>
  <si>
    <t>FIN 430</t>
  </si>
  <si>
    <t>FIN 438</t>
  </si>
  <si>
    <t>FIN 439</t>
  </si>
  <si>
    <t>FIN 442X</t>
  </si>
  <si>
    <t>FIN 443</t>
  </si>
  <si>
    <t>FIN 446</t>
  </si>
  <si>
    <t>FIN 448</t>
  </si>
  <si>
    <t>FIN 450</t>
  </si>
  <si>
    <t>FIN 465</t>
  </si>
  <si>
    <t>FIN 478</t>
  </si>
  <si>
    <t>FIN 513</t>
  </si>
  <si>
    <t>FIN 514</t>
  </si>
  <si>
    <t>FIN 522</t>
  </si>
  <si>
    <t>GBA 411</t>
  </si>
  <si>
    <t>GBA 419B</t>
  </si>
  <si>
    <t>GBA 439</t>
  </si>
  <si>
    <t>GBA 441</t>
  </si>
  <si>
    <t>GBA 473</t>
  </si>
  <si>
    <t>GBA 478</t>
  </si>
  <si>
    <t>GBA 479</t>
  </si>
  <si>
    <t>HSM 430</t>
  </si>
  <si>
    <t>HSM 437</t>
  </si>
  <si>
    <t>HSM 440</t>
  </si>
  <si>
    <t>HSM 452</t>
  </si>
  <si>
    <t>MGC 402</t>
  </si>
  <si>
    <t>MGC 406</t>
  </si>
  <si>
    <t>MGC 501</t>
  </si>
  <si>
    <t>MKT 402</t>
  </si>
  <si>
    <t>MKT 412</t>
  </si>
  <si>
    <t>MKT 413</t>
  </si>
  <si>
    <t>MKT 414</t>
  </si>
  <si>
    <t>MKT 421</t>
  </si>
  <si>
    <t>MKT 431</t>
  </si>
  <si>
    <t>MKT 432</t>
  </si>
  <si>
    <t>MKT 437</t>
  </si>
  <si>
    <t>MKT 438</t>
  </si>
  <si>
    <t>MKT 439</t>
  </si>
  <si>
    <t>MKT 440</t>
  </si>
  <si>
    <t>MKT 441</t>
  </si>
  <si>
    <t>MKT 449</t>
  </si>
  <si>
    <t>MKT 449X</t>
  </si>
  <si>
    <t>MKT 450</t>
  </si>
  <si>
    <t>MKT 451</t>
  </si>
  <si>
    <t>MKT 465</t>
  </si>
  <si>
    <t>MKT 472</t>
  </si>
  <si>
    <t>MKT 511</t>
  </si>
  <si>
    <t>MKT 512</t>
  </si>
  <si>
    <t>MSM 511</t>
  </si>
  <si>
    <t>MSM 512</t>
  </si>
  <si>
    <t>MSM 522</t>
  </si>
  <si>
    <t>MSM 532</t>
  </si>
  <si>
    <t>MSM 542</t>
  </si>
  <si>
    <t>OMG 402</t>
  </si>
  <si>
    <t>OMG 411</t>
  </si>
  <si>
    <t>OMG 416</t>
  </si>
  <si>
    <t>STR 403</t>
  </si>
  <si>
    <t>STR 421</t>
  </si>
  <si>
    <t>STR 425</t>
  </si>
  <si>
    <t>STR 439</t>
  </si>
  <si>
    <t xml:space="preserve">Ricky Roet Green, Harry Groenevelt </t>
  </si>
  <si>
    <t>HyFlex</t>
  </si>
  <si>
    <t>Instructors</t>
  </si>
  <si>
    <t>Credits</t>
  </si>
  <si>
    <t>STEM</t>
  </si>
  <si>
    <t>SPHD|Simon PhD</t>
  </si>
  <si>
    <t>Times</t>
  </si>
  <si>
    <t xml:space="preserve">Wednesday </t>
  </si>
  <si>
    <t xml:space="preserve"> 5:40 PM - 9:00 PM</t>
  </si>
  <si>
    <t xml:space="preserve">Mon/Wed </t>
  </si>
  <si>
    <t xml:space="preserve"> 8:40 AM - 10:10 AM</t>
  </si>
  <si>
    <t xml:space="preserve"> 10:30 AM - 12:00 PM</t>
  </si>
  <si>
    <t xml:space="preserve">Monday </t>
  </si>
  <si>
    <t xml:space="preserve"> 1:40 PM - 3:10 PM</t>
  </si>
  <si>
    <t xml:space="preserve">Tues/Thurs </t>
  </si>
  <si>
    <t xml:space="preserve"> 3:30 PM - 5:00 PM</t>
  </si>
  <si>
    <t xml:space="preserve">Thursday </t>
  </si>
  <si>
    <t xml:space="preserve">Tuesday </t>
  </si>
  <si>
    <t xml:space="preserve"> 1:30 PM - 3:40 PM</t>
  </si>
  <si>
    <t xml:space="preserve"> 9:50 AM - 12:00 PM</t>
  </si>
  <si>
    <t xml:space="preserve"> 10:30 AM - 11:30 AM</t>
  </si>
  <si>
    <t xml:space="preserve"> 7:00 PM - 9:00 PM</t>
  </si>
  <si>
    <t xml:space="preserve">Friday </t>
  </si>
  <si>
    <t xml:space="preserve"> 1:00 PM - 2:20 PM</t>
  </si>
  <si>
    <t xml:space="preserve"> 1:40 PM - 3:50 PM</t>
  </si>
  <si>
    <t xml:space="preserve"> 1:00 PM - 3:10 PM</t>
  </si>
  <si>
    <t xml:space="preserve"> 8:40 AM - 10:50 AM</t>
  </si>
  <si>
    <t>Course Name</t>
  </si>
  <si>
    <t>GBA 468P</t>
  </si>
  <si>
    <t>Prescriptive Analytics with Python</t>
  </si>
  <si>
    <t>SA.AN1</t>
  </si>
  <si>
    <t>Start time</t>
  </si>
  <si>
    <t>End time</t>
  </si>
  <si>
    <t>data3</t>
  </si>
  <si>
    <t>Program</t>
  </si>
  <si>
    <t>MBA</t>
  </si>
  <si>
    <t>MSF</t>
  </si>
  <si>
    <t>MSA</t>
  </si>
  <si>
    <t>MSBA</t>
  </si>
  <si>
    <t>MSMA</t>
  </si>
  <si>
    <t>AIB</t>
  </si>
  <si>
    <t>BA/MA/AIB</t>
  </si>
  <si>
    <t>OMSBA</t>
  </si>
  <si>
    <t>PHD</t>
  </si>
  <si>
    <t>Elective</t>
  </si>
  <si>
    <t>MMM</t>
  </si>
  <si>
    <t>EMBA</t>
  </si>
  <si>
    <t>HC</t>
  </si>
  <si>
    <t>SA.ELCT.IMRS</t>
  </si>
  <si>
    <t>SB.OMSBA</t>
  </si>
  <si>
    <t>EMBA Schedule</t>
  </si>
  <si>
    <t>MMM Schedule</t>
  </si>
  <si>
    <t>Immersion Schedule</t>
  </si>
  <si>
    <t>January 12, Monday</t>
  </si>
  <si>
    <t>Spring-A Term Begins</t>
  </si>
  <si>
    <t>January 19, Monday</t>
  </si>
  <si>
    <t>MLK Holiday--No Classes</t>
  </si>
  <si>
    <t>January 23, Friday</t>
  </si>
  <si>
    <t>Make-Up Day for 1/19</t>
  </si>
  <si>
    <t>February 27, Friday</t>
  </si>
  <si>
    <t>Spring-A Classes End</t>
  </si>
  <si>
    <t>March 2-5, Mon-Thurs</t>
  </si>
  <si>
    <t>Spring-A Final Exams</t>
  </si>
  <si>
    <t>March 6-15, Fri-Sun</t>
  </si>
  <si>
    <t>Spring Break</t>
  </si>
  <si>
    <t>March 16, Monday</t>
  </si>
  <si>
    <t>Spring-B Term Begins</t>
  </si>
  <si>
    <t>May 1, Friday</t>
  </si>
  <si>
    <t>Spring-B Classes End</t>
  </si>
  <si>
    <t>May 4-7, Mon-Thurs</t>
  </si>
  <si>
    <t>Spring-B Final Exams</t>
  </si>
  <si>
    <t>May 15, Friday</t>
  </si>
  <si>
    <t>University Commencement</t>
  </si>
  <si>
    <t>May 17, Sunday</t>
  </si>
  <si>
    <t>Simon Graduation</t>
  </si>
  <si>
    <t>Spring 2026 Academic Calendar</t>
  </si>
  <si>
    <t>EMBA Weekend Meeting Days</t>
  </si>
  <si>
    <t>MMM Weekend Meeting Days</t>
  </si>
  <si>
    <t>EMBA classes meet from 8:00am - 1:30 pm</t>
  </si>
  <si>
    <t>MMM classes meet from 8:00am - 1:30 pm</t>
  </si>
  <si>
    <t>FIN 480</t>
  </si>
  <si>
    <t>Advanced AI in 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</si>
</sst>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[$-F800]dddd\,\ mmmm\ dd\,\ yyyy"/>
  </numFmts>
  <fonts count="8" x14ac:knownFonts="1">
    <font>
      <sz val="10"/>
      <color indexed="8"/>
      <name val="Arial"/>
      <family val="2"/>
    </font>
    <font>
      <sz val="10"/>
      <color rgb="FF000000"/>
      <name val="Arial"/>
    </font>
    <font>
      <sz val="10"/>
      <color rgb="FF000000"/>
      <name val="Arial"/>
    </font>
    <font>
      <b/>
      <u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b/>
      <u/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6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0"/>
  <sheetViews>
    <sheetView tabSelected="1" zoomScaleNormal="100" workbookViewId="0"/>
  </sheetViews>
  <sheetFormatPr defaultRowHeight="12.75" x14ac:dyDescent="0.2"/>
  <cols>
    <col min="1" max="1" width="35.28515625" style="1" bestFit="1" customWidth="1"/>
    <col min="2" max="2" width="21.28515625" style="1" bestFit="1" customWidth="1"/>
    <col min="3" max="3" width="19.7109375" style="1" bestFit="1" customWidth="1"/>
    <col min="4" max="4" width="54.85546875" style="4" bestFit="1" customWidth="1"/>
    <col min="5" max="5" width="19.42578125" style="1" bestFit="1" customWidth="1"/>
    <col min="6" max="6" width="31.28515625" style="1" bestFit="1" customWidth="1"/>
    <col min="7" max="7" width="21" style="1" bestFit="1" customWidth="1"/>
    <col min="8" max="8" width="19.5703125" style="1" bestFit="1" customWidth="1"/>
    <col min="9" max="9" width="14.42578125" style="1" bestFit="1" customWidth="1"/>
    <col min="10" max="10" width="13.5703125" style="1" bestFit="1" customWidth="1"/>
    <col min="11" max="11" width="24" style="1" bestFit="1" customWidth="1"/>
    <col min="12" max="12" width="18.7109375" style="1" bestFit="1" customWidth="1"/>
    <col min="13" max="13" width="16.7109375" style="1" bestFit="1" customWidth="1"/>
    <col min="14" max="14" width="11.85546875" style="1" bestFit="1" customWidth="1"/>
    <col min="15" max="15" width="15" hidden="1" customWidth="1"/>
    <col min="16" max="16" width="10.5703125" bestFit="1" customWidth="1"/>
    <col min="17" max="22" width="7" hidden="1" customWidth="1"/>
    <col min="23" max="23" width="10.7109375" hidden="1" customWidth="1"/>
    <col min="24" max="24" width="7.85546875" hidden="1" customWidth="1"/>
    <col min="25" max="25" width="7" hidden="1" customWidth="1"/>
    <col min="26" max="26" width="8.140625" hidden="1" customWidth="1"/>
    <col min="27" max="29" width="7" hidden="1" customWidth="1"/>
  </cols>
  <sheetData>
    <row r="1" spans="1:29" ht="20.100000000000001" customHeight="1" x14ac:dyDescent="0.2">
      <c r="A1" s="3" t="s">
        <v>1</v>
      </c>
      <c r="B1" s="3" t="s">
        <v>0</v>
      </c>
      <c r="C1" s="3" t="s">
        <v>2</v>
      </c>
      <c r="D1" s="3" t="s">
        <v>341</v>
      </c>
      <c r="E1" s="3" t="s">
        <v>223</v>
      </c>
      <c r="F1" s="3" t="s">
        <v>316</v>
      </c>
      <c r="G1" s="3" t="s">
        <v>5</v>
      </c>
      <c r="H1" s="3" t="s">
        <v>320</v>
      </c>
      <c r="I1" s="15" t="s">
        <v>345</v>
      </c>
      <c r="J1" s="15" t="s">
        <v>346</v>
      </c>
      <c r="K1" s="3" t="s">
        <v>3</v>
      </c>
      <c r="L1" s="3" t="s">
        <v>4</v>
      </c>
      <c r="M1" s="3" t="s">
        <v>6</v>
      </c>
      <c r="N1" s="3" t="s">
        <v>317</v>
      </c>
      <c r="O1" s="6" t="s">
        <v>347</v>
      </c>
      <c r="P1" s="13" t="s">
        <v>348</v>
      </c>
      <c r="Q1" s="7" t="s">
        <v>349</v>
      </c>
      <c r="R1" s="7" t="s">
        <v>350</v>
      </c>
      <c r="S1" s="7" t="s">
        <v>351</v>
      </c>
      <c r="T1" s="7" t="s">
        <v>352</v>
      </c>
      <c r="U1" s="7" t="s">
        <v>353</v>
      </c>
      <c r="V1" s="7" t="s">
        <v>354</v>
      </c>
      <c r="W1" s="7" t="s">
        <v>355</v>
      </c>
      <c r="X1" s="7" t="s">
        <v>356</v>
      </c>
      <c r="Y1" s="7" t="s">
        <v>357</v>
      </c>
      <c r="Z1" s="7" t="s">
        <v>358</v>
      </c>
      <c r="AA1" s="7" t="s">
        <v>359</v>
      </c>
      <c r="AB1" s="8" t="s">
        <v>360</v>
      </c>
      <c r="AC1" s="8" t="s">
        <v>361</v>
      </c>
    </row>
    <row r="2" spans="1:29" ht="20.100000000000001" customHeight="1" x14ac:dyDescent="0.2">
      <c r="A2" s="2" t="s">
        <v>211</v>
      </c>
      <c r="B2" s="2" t="s">
        <v>8</v>
      </c>
      <c r="C2" s="2" t="s">
        <v>224</v>
      </c>
      <c r="D2" s="2" t="s">
        <v>10</v>
      </c>
      <c r="E2" s="2" t="s">
        <v>7</v>
      </c>
      <c r="F2" s="2" t="s">
        <v>9</v>
      </c>
      <c r="G2" s="2" t="s">
        <v>321</v>
      </c>
      <c r="H2" s="2" t="s">
        <v>322</v>
      </c>
      <c r="I2" s="16">
        <f t="shared" ref="I2:I65" si="0">IFERROR(TIMEVALUE(LEFT(H2,9)),"")</f>
        <v>0.73611111111111116</v>
      </c>
      <c r="J2" s="16">
        <f t="shared" ref="J2:J65" si="1">IFERROR(TIMEVALUE(RIGHT(H2,8)),"")</f>
        <v>0.875</v>
      </c>
      <c r="K2" s="2" t="s">
        <v>11</v>
      </c>
      <c r="L2" s="2" t="s">
        <v>315</v>
      </c>
      <c r="M2" s="2"/>
      <c r="N2" s="5">
        <v>2.5</v>
      </c>
      <c r="O2" s="9" t="str">
        <f>E2</f>
        <v>SA.EMBA.HYFX</v>
      </c>
      <c r="P2" s="14" t="str" cm="1">
        <f t="array" ref="P2">_xlfn.IFS($AB2,$AB$1,$Q2,$Q$1,$R2,$R$1,$S2,$S$1,$T2,$T$1,$U2,$U$1,$V2,$V$1,$W2,$W$1,$X2,$X$1,$Y2,$Y$1,$Z2,$Z$1,$AA2,$AA$1,$AC2,$AC$1)</f>
        <v>EMBA</v>
      </c>
      <c r="Q2" s="10" t="b">
        <f t="shared" ref="Q2:Q120" si="2">ISNUMBER(SEARCH("MBA",$O2))</f>
        <v>1</v>
      </c>
      <c r="R2" s="10" t="b">
        <f t="shared" ref="R2:R120" si="3">ISNUMBER(SEARCH("MSF",$O2))</f>
        <v>0</v>
      </c>
      <c r="S2" s="10" t="b">
        <f t="shared" ref="S2:S120" si="4">ISNUMBER(SEARCH("MSA",$O2))</f>
        <v>0</v>
      </c>
      <c r="T2" s="10" t="b">
        <f t="shared" ref="T2:T120" si="5">OR((ISNUMBER(SEARCH("AN1",$O2))),(ISNUMBER(SEARCH("BUA",$O2))))</f>
        <v>0</v>
      </c>
      <c r="U2" s="10" t="b">
        <f t="shared" ref="U2:U120" si="6">OR((ISNUMBER(SEARCH("AN2",$O2))),(ISNUMBER(SEARCH("MKA",$O2))))</f>
        <v>0</v>
      </c>
      <c r="V2" s="10" t="b">
        <f t="shared" ref="V2:V120" si="7">ISNUMBER(SEARCH("AIB",$O2))</f>
        <v>0</v>
      </c>
      <c r="W2" s="10" t="b">
        <f>ISNUMBER(SEARCH("AN",$O2))</f>
        <v>0</v>
      </c>
      <c r="X2" s="10" t="b">
        <f>ISNUMBER(SEARCH("OMSBA",$O2))</f>
        <v>0</v>
      </c>
      <c r="Y2" s="10" t="b">
        <f t="shared" ref="Y2:Y120" si="8">ISNUMBER(SEARCH("PHD",$O2))</f>
        <v>0</v>
      </c>
      <c r="Z2" s="10" t="b">
        <f t="shared" ref="Z2:Z120" si="9">ISNUMBER(SEARCH("ELCT",$O2))</f>
        <v>0</v>
      </c>
      <c r="AA2" s="10" t="b">
        <f t="shared" ref="AA2:AA120" si="10">ISNUMBER(SEARCH("MMM",$O2))</f>
        <v>0</v>
      </c>
      <c r="AB2" s="11" t="b">
        <f>ISNUMBER(SEARCH("EMBA",$O2))</f>
        <v>1</v>
      </c>
      <c r="AC2" s="12" t="b">
        <f>ISNUMBER(SEARCH("HC",$O2))</f>
        <v>0</v>
      </c>
    </row>
    <row r="3" spans="1:29" ht="20.100000000000001" customHeight="1" x14ac:dyDescent="0.2">
      <c r="A3" s="2" t="s">
        <v>211</v>
      </c>
      <c r="B3" s="2" t="s">
        <v>8</v>
      </c>
      <c r="C3" s="2" t="s">
        <v>224</v>
      </c>
      <c r="D3" s="2" t="s">
        <v>10</v>
      </c>
      <c r="E3" s="2" t="s">
        <v>13</v>
      </c>
      <c r="F3" s="2" t="s">
        <v>9</v>
      </c>
      <c r="G3" s="2" t="s">
        <v>321</v>
      </c>
      <c r="H3" s="2" t="s">
        <v>322</v>
      </c>
      <c r="I3" s="16">
        <f t="shared" si="0"/>
        <v>0.73611111111111116</v>
      </c>
      <c r="J3" s="16">
        <f t="shared" si="1"/>
        <v>0.875</v>
      </c>
      <c r="K3" s="2" t="s">
        <v>11</v>
      </c>
      <c r="L3" s="2" t="s">
        <v>14</v>
      </c>
      <c r="M3" s="2"/>
      <c r="N3" s="5">
        <v>2.5</v>
      </c>
      <c r="O3" s="9" t="str">
        <f t="shared" ref="O3:O66" si="11">E3</f>
        <v>SA.PMBA</v>
      </c>
      <c r="P3" s="14" t="str" cm="1">
        <f t="array" ref="P3">_xlfn.IFS($AB3,$AB$1,$Q3,$Q$1,$R3,$R$1,$S3,$S$1,$T3,$T$1,$U3,$U$1,$V3,$V$1,$W3,$W$1,$X3,$X$1,$Y3,$Y$1,$Z3,$Z$1,$AA3,$AA$1,$AC3,$AC$1)</f>
        <v>MBA</v>
      </c>
      <c r="Q3" s="10" t="b">
        <f t="shared" si="2"/>
        <v>1</v>
      </c>
      <c r="R3" s="10" t="b">
        <f t="shared" si="3"/>
        <v>0</v>
      </c>
      <c r="S3" s="10" t="b">
        <f t="shared" si="4"/>
        <v>0</v>
      </c>
      <c r="T3" s="10" t="b">
        <f t="shared" si="5"/>
        <v>0</v>
      </c>
      <c r="U3" s="10" t="b">
        <f t="shared" si="6"/>
        <v>0</v>
      </c>
      <c r="V3" s="10" t="b">
        <f t="shared" si="7"/>
        <v>0</v>
      </c>
      <c r="W3" s="10" t="b">
        <f t="shared" ref="W3:W66" si="12">ISNUMBER(SEARCH("AN",$O3))</f>
        <v>0</v>
      </c>
      <c r="X3" s="10" t="b">
        <f t="shared" ref="X3:X66" si="13">ISNUMBER(SEARCH("OMSBA",$O3))</f>
        <v>0</v>
      </c>
      <c r="Y3" s="10" t="b">
        <f t="shared" si="8"/>
        <v>0</v>
      </c>
      <c r="Z3" s="10" t="b">
        <f t="shared" si="9"/>
        <v>0</v>
      </c>
      <c r="AA3" s="10" t="b">
        <f t="shared" si="10"/>
        <v>0</v>
      </c>
      <c r="AB3" s="11" t="b">
        <f t="shared" ref="AB3:AB66" si="14">ISNUMBER(SEARCH("EMBA",$O3))</f>
        <v>0</v>
      </c>
      <c r="AC3" s="12" t="b">
        <f t="shared" ref="AC3:AC66" si="15">ISNUMBER(SEARCH("HC",$O3))</f>
        <v>0</v>
      </c>
    </row>
    <row r="4" spans="1:29" ht="20.100000000000001" customHeight="1" x14ac:dyDescent="0.2">
      <c r="A4" s="2" t="s">
        <v>211</v>
      </c>
      <c r="B4" s="2" t="s">
        <v>16</v>
      </c>
      <c r="C4" s="2" t="s">
        <v>225</v>
      </c>
      <c r="D4" s="2" t="s">
        <v>18</v>
      </c>
      <c r="E4" s="2" t="s">
        <v>15</v>
      </c>
      <c r="F4" s="2" t="s">
        <v>17</v>
      </c>
      <c r="G4" s="2" t="s">
        <v>323</v>
      </c>
      <c r="H4" s="2" t="s">
        <v>324</v>
      </c>
      <c r="I4" s="16">
        <f t="shared" si="0"/>
        <v>0.3611111111111111</v>
      </c>
      <c r="J4" s="16">
        <f t="shared" si="1"/>
        <v>0.4236111111111111</v>
      </c>
      <c r="K4" s="2" t="s">
        <v>11</v>
      </c>
      <c r="L4" s="2" t="s">
        <v>14</v>
      </c>
      <c r="M4" s="2" t="s">
        <v>318</v>
      </c>
      <c r="N4" s="5">
        <v>2.5</v>
      </c>
      <c r="O4" s="9" t="str">
        <f t="shared" si="11"/>
        <v>SB.MSA</v>
      </c>
      <c r="P4" s="14" t="str" cm="1">
        <f t="array" ref="P4">_xlfn.IFS($AB4,$AB$1,$Q4,$Q$1,$R4,$R$1,$S4,$S$1,$T4,$T$1,$U4,$U$1,$V4,$V$1,$W4,$W$1,$X4,$X$1,$Y4,$Y$1,$Z4,$Z$1,$AA4,$AA$1,$AC4,$AC$1)</f>
        <v>MSA</v>
      </c>
      <c r="Q4" s="10" t="b">
        <f t="shared" si="2"/>
        <v>0</v>
      </c>
      <c r="R4" s="10" t="b">
        <f t="shared" si="3"/>
        <v>0</v>
      </c>
      <c r="S4" s="10" t="b">
        <f t="shared" si="4"/>
        <v>1</v>
      </c>
      <c r="T4" s="10" t="b">
        <f t="shared" si="5"/>
        <v>0</v>
      </c>
      <c r="U4" s="10" t="b">
        <f t="shared" si="6"/>
        <v>0</v>
      </c>
      <c r="V4" s="10" t="b">
        <f t="shared" si="7"/>
        <v>0</v>
      </c>
      <c r="W4" s="10" t="b">
        <f t="shared" si="12"/>
        <v>0</v>
      </c>
      <c r="X4" s="10" t="b">
        <f t="shared" si="13"/>
        <v>0</v>
      </c>
      <c r="Y4" s="10" t="b">
        <f t="shared" si="8"/>
        <v>0</v>
      </c>
      <c r="Z4" s="10" t="b">
        <f t="shared" si="9"/>
        <v>0</v>
      </c>
      <c r="AA4" s="10" t="b">
        <f t="shared" si="10"/>
        <v>0</v>
      </c>
      <c r="AB4" s="11" t="b">
        <f t="shared" si="14"/>
        <v>0</v>
      </c>
      <c r="AC4" s="12" t="b">
        <f t="shared" si="15"/>
        <v>0</v>
      </c>
    </row>
    <row r="5" spans="1:29" ht="20.100000000000001" customHeight="1" x14ac:dyDescent="0.2">
      <c r="A5" s="2" t="s">
        <v>211</v>
      </c>
      <c r="B5" s="2" t="s">
        <v>16</v>
      </c>
      <c r="C5" s="2" t="s">
        <v>225</v>
      </c>
      <c r="D5" s="2" t="s">
        <v>18</v>
      </c>
      <c r="E5" s="2" t="s">
        <v>19</v>
      </c>
      <c r="F5" s="2" t="s">
        <v>17</v>
      </c>
      <c r="G5" s="2" t="s">
        <v>323</v>
      </c>
      <c r="H5" s="2" t="s">
        <v>325</v>
      </c>
      <c r="I5" s="16">
        <f t="shared" si="0"/>
        <v>0.4375</v>
      </c>
      <c r="J5" s="16">
        <f t="shared" si="1"/>
        <v>0.5</v>
      </c>
      <c r="K5" s="2" t="s">
        <v>11</v>
      </c>
      <c r="L5" s="2" t="s">
        <v>14</v>
      </c>
      <c r="M5" s="2" t="s">
        <v>318</v>
      </c>
      <c r="N5" s="5">
        <v>2.5</v>
      </c>
      <c r="O5" s="9" t="str">
        <f t="shared" si="11"/>
        <v>SB.MSF</v>
      </c>
      <c r="P5" s="14" t="str" cm="1">
        <f t="array" ref="P5">_xlfn.IFS($AB5,$AB$1,$Q5,$Q$1,$R5,$R$1,$S5,$S$1,$T5,$T$1,$U5,$U$1,$V5,$V$1,$W5,$W$1,$X5,$X$1,$Y5,$Y$1,$Z5,$Z$1,$AA5,$AA$1,$AC5,$AC$1)</f>
        <v>MSF</v>
      </c>
      <c r="Q5" s="10" t="b">
        <f t="shared" si="2"/>
        <v>0</v>
      </c>
      <c r="R5" s="10" t="b">
        <f t="shared" si="3"/>
        <v>1</v>
      </c>
      <c r="S5" s="10" t="b">
        <f t="shared" si="4"/>
        <v>0</v>
      </c>
      <c r="T5" s="10" t="b">
        <f t="shared" si="5"/>
        <v>0</v>
      </c>
      <c r="U5" s="10" t="b">
        <f t="shared" si="6"/>
        <v>0</v>
      </c>
      <c r="V5" s="10" t="b">
        <f t="shared" si="7"/>
        <v>0</v>
      </c>
      <c r="W5" s="10" t="b">
        <f t="shared" si="12"/>
        <v>0</v>
      </c>
      <c r="X5" s="10" t="b">
        <f t="shared" si="13"/>
        <v>0</v>
      </c>
      <c r="Y5" s="10" t="b">
        <f t="shared" si="8"/>
        <v>0</v>
      </c>
      <c r="Z5" s="10" t="b">
        <f t="shared" si="9"/>
        <v>0</v>
      </c>
      <c r="AA5" s="10" t="b">
        <f t="shared" si="10"/>
        <v>0</v>
      </c>
      <c r="AB5" s="11" t="b">
        <f t="shared" si="14"/>
        <v>0</v>
      </c>
      <c r="AC5" s="12" t="b">
        <f t="shared" si="15"/>
        <v>0</v>
      </c>
    </row>
    <row r="6" spans="1:29" ht="20.100000000000001" customHeight="1" x14ac:dyDescent="0.2">
      <c r="A6" s="2" t="s">
        <v>211</v>
      </c>
      <c r="B6" s="2" t="s">
        <v>16</v>
      </c>
      <c r="C6" s="2" t="s">
        <v>226</v>
      </c>
      <c r="D6" s="2" t="s">
        <v>22</v>
      </c>
      <c r="E6" s="2" t="s">
        <v>20</v>
      </c>
      <c r="F6" s="2" t="s">
        <v>21</v>
      </c>
      <c r="G6" s="2" t="s">
        <v>326</v>
      </c>
      <c r="H6" s="2" t="s">
        <v>322</v>
      </c>
      <c r="I6" s="16">
        <f t="shared" si="0"/>
        <v>0.73611111111111116</v>
      </c>
      <c r="J6" s="16">
        <f t="shared" si="1"/>
        <v>0.875</v>
      </c>
      <c r="K6" s="2" t="s">
        <v>11</v>
      </c>
      <c r="L6" s="2" t="s">
        <v>14</v>
      </c>
      <c r="M6" s="2" t="s">
        <v>318</v>
      </c>
      <c r="N6" s="5">
        <v>2.5</v>
      </c>
      <c r="O6" s="9" t="str">
        <f t="shared" si="11"/>
        <v>SB.ELCT</v>
      </c>
      <c r="P6" s="14" t="str" cm="1">
        <f t="array" ref="P6">_xlfn.IFS($AB6,$AB$1,$Q6,$Q$1,$R6,$R$1,$S6,$S$1,$T6,$T$1,$U6,$U$1,$V6,$V$1,$W6,$W$1,$X6,$X$1,$Y6,$Y$1,$Z6,$Z$1,$AA6,$AA$1,$AC6,$AC$1)</f>
        <v>Elective</v>
      </c>
      <c r="Q6" s="10" t="b">
        <f t="shared" si="2"/>
        <v>0</v>
      </c>
      <c r="R6" s="10" t="b">
        <f t="shared" si="3"/>
        <v>0</v>
      </c>
      <c r="S6" s="10" t="b">
        <f t="shared" si="4"/>
        <v>0</v>
      </c>
      <c r="T6" s="10" t="b">
        <f t="shared" si="5"/>
        <v>0</v>
      </c>
      <c r="U6" s="10" t="b">
        <f t="shared" si="6"/>
        <v>0</v>
      </c>
      <c r="V6" s="10" t="b">
        <f t="shared" si="7"/>
        <v>0</v>
      </c>
      <c r="W6" s="10" t="b">
        <f t="shared" si="12"/>
        <v>0</v>
      </c>
      <c r="X6" s="10" t="b">
        <f t="shared" si="13"/>
        <v>0</v>
      </c>
      <c r="Y6" s="10" t="b">
        <f t="shared" si="8"/>
        <v>0</v>
      </c>
      <c r="Z6" s="10" t="b">
        <f t="shared" si="9"/>
        <v>1</v>
      </c>
      <c r="AA6" s="10" t="b">
        <f t="shared" si="10"/>
        <v>0</v>
      </c>
      <c r="AB6" s="11" t="b">
        <f t="shared" si="14"/>
        <v>0</v>
      </c>
      <c r="AC6" s="12" t="b">
        <f t="shared" si="15"/>
        <v>0</v>
      </c>
    </row>
    <row r="7" spans="1:29" ht="20.100000000000001" customHeight="1" x14ac:dyDescent="0.2">
      <c r="A7" s="2" t="s">
        <v>211</v>
      </c>
      <c r="B7" s="2" t="s">
        <v>8</v>
      </c>
      <c r="C7" s="2" t="s">
        <v>227</v>
      </c>
      <c r="D7" s="2" t="s">
        <v>24</v>
      </c>
      <c r="E7" s="2" t="s">
        <v>23</v>
      </c>
      <c r="F7" s="2" t="s">
        <v>21</v>
      </c>
      <c r="G7" s="2" t="s">
        <v>323</v>
      </c>
      <c r="H7" s="2" t="s">
        <v>327</v>
      </c>
      <c r="I7" s="16">
        <f t="shared" si="0"/>
        <v>0.56944444444444442</v>
      </c>
      <c r="J7" s="16">
        <f t="shared" si="1"/>
        <v>0.63194444444444442</v>
      </c>
      <c r="K7" s="2" t="s">
        <v>11</v>
      </c>
      <c r="L7" s="2" t="s">
        <v>14</v>
      </c>
      <c r="M7" s="2"/>
      <c r="N7" s="5">
        <v>2.5</v>
      </c>
      <c r="O7" s="9" t="str">
        <f t="shared" si="11"/>
        <v>SA.MSA</v>
      </c>
      <c r="P7" s="14" t="str" cm="1">
        <f t="array" ref="P7">_xlfn.IFS($AB7,$AB$1,$Q7,$Q$1,$R7,$R$1,$S7,$S$1,$T7,$T$1,$U7,$U$1,$V7,$V$1,$W7,$W$1,$X7,$X$1,$Y7,$Y$1,$Z7,$Z$1,$AA7,$AA$1,$AC7,$AC$1)</f>
        <v>MSA</v>
      </c>
      <c r="Q7" s="10" t="b">
        <f t="shared" si="2"/>
        <v>0</v>
      </c>
      <c r="R7" s="10" t="b">
        <f t="shared" si="3"/>
        <v>0</v>
      </c>
      <c r="S7" s="10" t="b">
        <f t="shared" si="4"/>
        <v>1</v>
      </c>
      <c r="T7" s="10" t="b">
        <f t="shared" si="5"/>
        <v>0</v>
      </c>
      <c r="U7" s="10" t="b">
        <f t="shared" si="6"/>
        <v>0</v>
      </c>
      <c r="V7" s="10" t="b">
        <f t="shared" si="7"/>
        <v>0</v>
      </c>
      <c r="W7" s="10" t="b">
        <f t="shared" si="12"/>
        <v>0</v>
      </c>
      <c r="X7" s="10" t="b">
        <f t="shared" si="13"/>
        <v>0</v>
      </c>
      <c r="Y7" s="10" t="b">
        <f t="shared" si="8"/>
        <v>0</v>
      </c>
      <c r="Z7" s="10" t="b">
        <f t="shared" si="9"/>
        <v>0</v>
      </c>
      <c r="AA7" s="10" t="b">
        <f t="shared" si="10"/>
        <v>0</v>
      </c>
      <c r="AB7" s="11" t="b">
        <f t="shared" si="14"/>
        <v>0</v>
      </c>
      <c r="AC7" s="12" t="b">
        <f t="shared" si="15"/>
        <v>0</v>
      </c>
    </row>
    <row r="8" spans="1:29" ht="20.100000000000001" customHeight="1" x14ac:dyDescent="0.2">
      <c r="A8" s="2" t="s">
        <v>211</v>
      </c>
      <c r="B8" s="2" t="s">
        <v>8</v>
      </c>
      <c r="C8" s="2" t="s">
        <v>228</v>
      </c>
      <c r="D8" s="2" t="s">
        <v>26</v>
      </c>
      <c r="E8" s="2" t="s">
        <v>23</v>
      </c>
      <c r="F8" s="2" t="s">
        <v>25</v>
      </c>
      <c r="G8" s="2" t="s">
        <v>328</v>
      </c>
      <c r="H8" s="2" t="s">
        <v>329</v>
      </c>
      <c r="I8" s="16">
        <f t="shared" si="0"/>
        <v>0.64583333333333337</v>
      </c>
      <c r="J8" s="16">
        <f t="shared" si="1"/>
        <v>0.70833333333333337</v>
      </c>
      <c r="K8" s="2" t="s">
        <v>11</v>
      </c>
      <c r="L8" s="2" t="s">
        <v>14</v>
      </c>
      <c r="M8" s="2"/>
      <c r="N8" s="5">
        <v>2.5</v>
      </c>
      <c r="O8" s="9" t="str">
        <f t="shared" si="11"/>
        <v>SA.MSA</v>
      </c>
      <c r="P8" s="14" t="str" cm="1">
        <f t="array" ref="P8">_xlfn.IFS($AB8,$AB$1,$Q8,$Q$1,$R8,$R$1,$S8,$S$1,$T8,$T$1,$U8,$U$1,$V8,$V$1,$W8,$W$1,$X8,$X$1,$Y8,$Y$1,$Z8,$Z$1,$AA8,$AA$1,$AC8,$AC$1)</f>
        <v>MSA</v>
      </c>
      <c r="Q8" s="10" t="b">
        <f t="shared" si="2"/>
        <v>0</v>
      </c>
      <c r="R8" s="10" t="b">
        <f t="shared" si="3"/>
        <v>0</v>
      </c>
      <c r="S8" s="10" t="b">
        <f t="shared" si="4"/>
        <v>1</v>
      </c>
      <c r="T8" s="10" t="b">
        <f t="shared" si="5"/>
        <v>0</v>
      </c>
      <c r="U8" s="10" t="b">
        <f t="shared" si="6"/>
        <v>0</v>
      </c>
      <c r="V8" s="10" t="b">
        <f t="shared" si="7"/>
        <v>0</v>
      </c>
      <c r="W8" s="10" t="b">
        <f t="shared" si="12"/>
        <v>0</v>
      </c>
      <c r="X8" s="10" t="b">
        <f t="shared" si="13"/>
        <v>0</v>
      </c>
      <c r="Y8" s="10" t="b">
        <f t="shared" si="8"/>
        <v>0</v>
      </c>
      <c r="Z8" s="10" t="b">
        <f t="shared" si="9"/>
        <v>0</v>
      </c>
      <c r="AA8" s="10" t="b">
        <f t="shared" si="10"/>
        <v>0</v>
      </c>
      <c r="AB8" s="11" t="b">
        <f t="shared" si="14"/>
        <v>0</v>
      </c>
      <c r="AC8" s="12" t="b">
        <f t="shared" si="15"/>
        <v>0</v>
      </c>
    </row>
    <row r="9" spans="1:29" ht="20.100000000000001" customHeight="1" x14ac:dyDescent="0.2">
      <c r="A9" s="2" t="s">
        <v>211</v>
      </c>
      <c r="B9" s="2" t="s">
        <v>16</v>
      </c>
      <c r="C9" s="2" t="s">
        <v>229</v>
      </c>
      <c r="D9" s="2" t="s">
        <v>28</v>
      </c>
      <c r="E9" s="2" t="s">
        <v>15</v>
      </c>
      <c r="F9" s="2" t="s">
        <v>27</v>
      </c>
      <c r="G9" s="2" t="s">
        <v>330</v>
      </c>
      <c r="H9" s="2" t="s">
        <v>322</v>
      </c>
      <c r="I9" s="16">
        <f t="shared" si="0"/>
        <v>0.73611111111111116</v>
      </c>
      <c r="J9" s="16">
        <f t="shared" si="1"/>
        <v>0.875</v>
      </c>
      <c r="K9" s="2" t="s">
        <v>11</v>
      </c>
      <c r="L9" s="2" t="s">
        <v>14</v>
      </c>
      <c r="M9" s="2" t="s">
        <v>318</v>
      </c>
      <c r="N9" s="5">
        <v>3</v>
      </c>
      <c r="O9" s="9" t="str">
        <f t="shared" si="11"/>
        <v>SB.MSA</v>
      </c>
      <c r="P9" s="14" t="str" cm="1">
        <f t="array" ref="P9">_xlfn.IFS($AB9,$AB$1,$Q9,$Q$1,$R9,$R$1,$S9,$S$1,$T9,$T$1,$U9,$U$1,$V9,$V$1,$W9,$W$1,$X9,$X$1,$Y9,$Y$1,$Z9,$Z$1,$AA9,$AA$1,$AC9,$AC$1)</f>
        <v>MSA</v>
      </c>
      <c r="Q9" s="10" t="b">
        <f t="shared" si="2"/>
        <v>0</v>
      </c>
      <c r="R9" s="10" t="b">
        <f t="shared" si="3"/>
        <v>0</v>
      </c>
      <c r="S9" s="10" t="b">
        <f t="shared" si="4"/>
        <v>1</v>
      </c>
      <c r="T9" s="10" t="b">
        <f t="shared" si="5"/>
        <v>0</v>
      </c>
      <c r="U9" s="10" t="b">
        <f t="shared" si="6"/>
        <v>0</v>
      </c>
      <c r="V9" s="10" t="b">
        <f t="shared" si="7"/>
        <v>0</v>
      </c>
      <c r="W9" s="10" t="b">
        <f t="shared" si="12"/>
        <v>0</v>
      </c>
      <c r="X9" s="10" t="b">
        <f t="shared" si="13"/>
        <v>0</v>
      </c>
      <c r="Y9" s="10" t="b">
        <f t="shared" si="8"/>
        <v>0</v>
      </c>
      <c r="Z9" s="10" t="b">
        <f t="shared" si="9"/>
        <v>0</v>
      </c>
      <c r="AA9" s="10" t="b">
        <f t="shared" si="10"/>
        <v>0</v>
      </c>
      <c r="AB9" s="11" t="b">
        <f t="shared" si="14"/>
        <v>0</v>
      </c>
      <c r="AC9" s="12" t="b">
        <f t="shared" si="15"/>
        <v>0</v>
      </c>
    </row>
    <row r="10" spans="1:29" ht="20.100000000000001" customHeight="1" x14ac:dyDescent="0.2">
      <c r="A10" s="2" t="s">
        <v>211</v>
      </c>
      <c r="B10" s="2" t="s">
        <v>16</v>
      </c>
      <c r="C10" s="2" t="s">
        <v>230</v>
      </c>
      <c r="D10" s="2" t="s">
        <v>30</v>
      </c>
      <c r="E10" s="2" t="s">
        <v>20</v>
      </c>
      <c r="F10" s="2" t="s">
        <v>29</v>
      </c>
      <c r="G10" s="2" t="s">
        <v>331</v>
      </c>
      <c r="H10" s="2" t="s">
        <v>322</v>
      </c>
      <c r="I10" s="16">
        <f t="shared" si="0"/>
        <v>0.73611111111111116</v>
      </c>
      <c r="J10" s="16">
        <f t="shared" si="1"/>
        <v>0.875</v>
      </c>
      <c r="K10" s="2" t="s">
        <v>11</v>
      </c>
      <c r="L10" s="2" t="s">
        <v>14</v>
      </c>
      <c r="M10" s="2" t="s">
        <v>318</v>
      </c>
      <c r="N10" s="5">
        <v>2.5</v>
      </c>
      <c r="O10" s="9" t="str">
        <f t="shared" si="11"/>
        <v>SB.ELCT</v>
      </c>
      <c r="P10" s="14" t="str" cm="1">
        <f t="array" ref="P10">_xlfn.IFS($AB10,$AB$1,$Q10,$Q$1,$R10,$R$1,$S10,$S$1,$T10,$T$1,$U10,$U$1,$V10,$V$1,$W10,$W$1,$X10,$X$1,$Y10,$Y$1,$Z10,$Z$1,$AA10,$AA$1,$AC10,$AC$1)</f>
        <v>Elective</v>
      </c>
      <c r="Q10" s="10" t="b">
        <f t="shared" si="2"/>
        <v>0</v>
      </c>
      <c r="R10" s="10" t="b">
        <f t="shared" si="3"/>
        <v>0</v>
      </c>
      <c r="S10" s="10" t="b">
        <f t="shared" si="4"/>
        <v>0</v>
      </c>
      <c r="T10" s="10" t="b">
        <f t="shared" si="5"/>
        <v>0</v>
      </c>
      <c r="U10" s="10" t="b">
        <f t="shared" si="6"/>
        <v>0</v>
      </c>
      <c r="V10" s="10" t="b">
        <f t="shared" si="7"/>
        <v>0</v>
      </c>
      <c r="W10" s="10" t="b">
        <f t="shared" si="12"/>
        <v>0</v>
      </c>
      <c r="X10" s="10" t="b">
        <f t="shared" si="13"/>
        <v>0</v>
      </c>
      <c r="Y10" s="10" t="b">
        <f t="shared" si="8"/>
        <v>0</v>
      </c>
      <c r="Z10" s="10" t="b">
        <f t="shared" si="9"/>
        <v>1</v>
      </c>
      <c r="AA10" s="10" t="b">
        <f t="shared" si="10"/>
        <v>0</v>
      </c>
      <c r="AB10" s="11" t="b">
        <f t="shared" si="14"/>
        <v>0</v>
      </c>
      <c r="AC10" s="12" t="b">
        <f t="shared" si="15"/>
        <v>0</v>
      </c>
    </row>
    <row r="11" spans="1:29" ht="20.100000000000001" customHeight="1" x14ac:dyDescent="0.2">
      <c r="A11" s="2" t="s">
        <v>211</v>
      </c>
      <c r="B11" s="2" t="s">
        <v>8</v>
      </c>
      <c r="C11" s="2" t="s">
        <v>231</v>
      </c>
      <c r="D11" s="2" t="s">
        <v>32</v>
      </c>
      <c r="E11" s="2" t="s">
        <v>23</v>
      </c>
      <c r="F11" s="2" t="s">
        <v>31</v>
      </c>
      <c r="G11" s="2" t="s">
        <v>328</v>
      </c>
      <c r="H11" s="2" t="s">
        <v>325</v>
      </c>
      <c r="I11" s="16">
        <f t="shared" si="0"/>
        <v>0.4375</v>
      </c>
      <c r="J11" s="16">
        <f t="shared" si="1"/>
        <v>0.5</v>
      </c>
      <c r="K11" s="2" t="s">
        <v>11</v>
      </c>
      <c r="L11" s="2" t="s">
        <v>14</v>
      </c>
      <c r="M11" s="2"/>
      <c r="N11" s="5">
        <v>2.5</v>
      </c>
      <c r="O11" s="9" t="str">
        <f t="shared" si="11"/>
        <v>SA.MSA</v>
      </c>
      <c r="P11" s="14" t="str" cm="1">
        <f t="array" ref="P11">_xlfn.IFS($AB11,$AB$1,$Q11,$Q$1,$R11,$R$1,$S11,$S$1,$T11,$T$1,$U11,$U$1,$V11,$V$1,$W11,$W$1,$X11,$X$1,$Y11,$Y$1,$Z11,$Z$1,$AA11,$AA$1,$AC11,$AC$1)</f>
        <v>MSA</v>
      </c>
      <c r="Q11" s="10" t="b">
        <f t="shared" si="2"/>
        <v>0</v>
      </c>
      <c r="R11" s="10" t="b">
        <f t="shared" si="3"/>
        <v>0</v>
      </c>
      <c r="S11" s="10" t="b">
        <f t="shared" si="4"/>
        <v>1</v>
      </c>
      <c r="T11" s="10" t="b">
        <f t="shared" si="5"/>
        <v>0</v>
      </c>
      <c r="U11" s="10" t="b">
        <f t="shared" si="6"/>
        <v>0</v>
      </c>
      <c r="V11" s="10" t="b">
        <f t="shared" si="7"/>
        <v>0</v>
      </c>
      <c r="W11" s="10" t="b">
        <f t="shared" si="12"/>
        <v>0</v>
      </c>
      <c r="X11" s="10" t="b">
        <f t="shared" si="13"/>
        <v>0</v>
      </c>
      <c r="Y11" s="10" t="b">
        <f t="shared" si="8"/>
        <v>0</v>
      </c>
      <c r="Z11" s="10" t="b">
        <f t="shared" si="9"/>
        <v>0</v>
      </c>
      <c r="AA11" s="10" t="b">
        <f t="shared" si="10"/>
        <v>0</v>
      </c>
      <c r="AB11" s="11" t="b">
        <f t="shared" si="14"/>
        <v>0</v>
      </c>
      <c r="AC11" s="12" t="b">
        <f t="shared" si="15"/>
        <v>0</v>
      </c>
    </row>
    <row r="12" spans="1:29" ht="20.100000000000001" customHeight="1" x14ac:dyDescent="0.2">
      <c r="A12" s="2" t="s">
        <v>211</v>
      </c>
      <c r="B12" s="2" t="s">
        <v>34</v>
      </c>
      <c r="C12" s="2" t="s">
        <v>232</v>
      </c>
      <c r="D12" s="2" t="s">
        <v>35</v>
      </c>
      <c r="E12" s="2" t="s">
        <v>33</v>
      </c>
      <c r="F12" s="2" t="s">
        <v>29</v>
      </c>
      <c r="G12" s="2" t="s">
        <v>331</v>
      </c>
      <c r="H12" s="2" t="s">
        <v>327</v>
      </c>
      <c r="I12" s="16">
        <f t="shared" si="0"/>
        <v>0.56944444444444442</v>
      </c>
      <c r="J12" s="16">
        <f t="shared" si="1"/>
        <v>0.63194444444444442</v>
      </c>
      <c r="K12" s="2" t="s">
        <v>11</v>
      </c>
      <c r="L12" s="2" t="s">
        <v>14</v>
      </c>
      <c r="M12" s="2"/>
      <c r="N12" s="5">
        <v>3</v>
      </c>
      <c r="O12" s="9" t="str">
        <f t="shared" si="11"/>
        <v>SP.MSA</v>
      </c>
      <c r="P12" s="14" t="str" cm="1">
        <f t="array" ref="P12">_xlfn.IFS($AB12,$AB$1,$Q12,$Q$1,$R12,$R$1,$S12,$S$1,$T12,$T$1,$U12,$U$1,$V12,$V$1,$W12,$W$1,$X12,$X$1,$Y12,$Y$1,$Z12,$Z$1,$AA12,$AA$1,$AC12,$AC$1)</f>
        <v>MSA</v>
      </c>
      <c r="Q12" s="10" t="b">
        <f t="shared" si="2"/>
        <v>0</v>
      </c>
      <c r="R12" s="10" t="b">
        <f t="shared" si="3"/>
        <v>0</v>
      </c>
      <c r="S12" s="10" t="b">
        <f t="shared" si="4"/>
        <v>1</v>
      </c>
      <c r="T12" s="10" t="b">
        <f t="shared" si="5"/>
        <v>0</v>
      </c>
      <c r="U12" s="10" t="b">
        <f t="shared" si="6"/>
        <v>0</v>
      </c>
      <c r="V12" s="10" t="b">
        <f t="shared" si="7"/>
        <v>0</v>
      </c>
      <c r="W12" s="10" t="b">
        <f t="shared" si="12"/>
        <v>0</v>
      </c>
      <c r="X12" s="10" t="b">
        <f t="shared" si="13"/>
        <v>0</v>
      </c>
      <c r="Y12" s="10" t="b">
        <f t="shared" si="8"/>
        <v>0</v>
      </c>
      <c r="Z12" s="10" t="b">
        <f t="shared" si="9"/>
        <v>0</v>
      </c>
      <c r="AA12" s="10" t="b">
        <f t="shared" si="10"/>
        <v>0</v>
      </c>
      <c r="AB12" s="11" t="b">
        <f t="shared" si="14"/>
        <v>0</v>
      </c>
      <c r="AC12" s="12" t="b">
        <f t="shared" si="15"/>
        <v>0</v>
      </c>
    </row>
    <row r="13" spans="1:29" ht="20.100000000000001" customHeight="1" x14ac:dyDescent="0.2">
      <c r="A13" s="2" t="s">
        <v>211</v>
      </c>
      <c r="B13" s="2" t="s">
        <v>16</v>
      </c>
      <c r="C13" s="2" t="s">
        <v>233</v>
      </c>
      <c r="D13" s="2" t="s">
        <v>39</v>
      </c>
      <c r="E13" s="2" t="s">
        <v>38</v>
      </c>
      <c r="F13" s="2" t="s">
        <v>37</v>
      </c>
      <c r="G13" s="2" t="s">
        <v>323</v>
      </c>
      <c r="H13" s="2" t="s">
        <v>332</v>
      </c>
      <c r="I13" s="16">
        <f t="shared" si="0"/>
        <v>0.5625</v>
      </c>
      <c r="J13" s="16">
        <f t="shared" si="1"/>
        <v>0.65277777777777779</v>
      </c>
      <c r="K13" s="2" t="s">
        <v>11</v>
      </c>
      <c r="L13" s="2" t="s">
        <v>14</v>
      </c>
      <c r="M13" s="2" t="s">
        <v>319</v>
      </c>
      <c r="N13" s="5">
        <v>3</v>
      </c>
      <c r="O13" s="9" t="str">
        <f t="shared" si="11"/>
        <v>SB.PHD</v>
      </c>
      <c r="P13" s="14" t="str" cm="1">
        <f t="array" ref="P13">_xlfn.IFS($AB13,$AB$1,$Q13,$Q$1,$R13,$R$1,$S13,$S$1,$T13,$T$1,$U13,$U$1,$V13,$V$1,$W13,$W$1,$X13,$X$1,$Y13,$Y$1,$Z13,$Z$1,$AA13,$AA$1,$AC13,$AC$1)</f>
        <v>PHD</v>
      </c>
      <c r="Q13" s="10" t="b">
        <f t="shared" si="2"/>
        <v>0</v>
      </c>
      <c r="R13" s="10" t="b">
        <f t="shared" si="3"/>
        <v>0</v>
      </c>
      <c r="S13" s="10" t="b">
        <f t="shared" si="4"/>
        <v>0</v>
      </c>
      <c r="T13" s="10" t="b">
        <f t="shared" si="5"/>
        <v>0</v>
      </c>
      <c r="U13" s="10" t="b">
        <f t="shared" si="6"/>
        <v>0</v>
      </c>
      <c r="V13" s="10" t="b">
        <f t="shared" si="7"/>
        <v>0</v>
      </c>
      <c r="W13" s="10" t="b">
        <f t="shared" si="12"/>
        <v>0</v>
      </c>
      <c r="X13" s="10" t="b">
        <f t="shared" si="13"/>
        <v>0</v>
      </c>
      <c r="Y13" s="10" t="b">
        <f t="shared" si="8"/>
        <v>1</v>
      </c>
      <c r="Z13" s="10" t="b">
        <f t="shared" si="9"/>
        <v>0</v>
      </c>
      <c r="AA13" s="10" t="b">
        <f t="shared" si="10"/>
        <v>0</v>
      </c>
      <c r="AB13" s="11" t="b">
        <f t="shared" si="14"/>
        <v>0</v>
      </c>
      <c r="AC13" s="12" t="b">
        <f t="shared" si="15"/>
        <v>0</v>
      </c>
    </row>
    <row r="14" spans="1:29" ht="20.100000000000001" customHeight="1" x14ac:dyDescent="0.2">
      <c r="A14" s="2" t="s">
        <v>212</v>
      </c>
      <c r="B14" s="2" t="s">
        <v>16</v>
      </c>
      <c r="C14" s="2" t="s">
        <v>234</v>
      </c>
      <c r="D14" s="2" t="s">
        <v>41</v>
      </c>
      <c r="E14" s="2" t="s">
        <v>38</v>
      </c>
      <c r="F14" s="2" t="s">
        <v>42</v>
      </c>
      <c r="G14" s="2" t="s">
        <v>323</v>
      </c>
      <c r="H14" s="2" t="s">
        <v>333</v>
      </c>
      <c r="I14" s="16">
        <f t="shared" si="0"/>
        <v>0.40972222222222221</v>
      </c>
      <c r="J14" s="16">
        <f t="shared" si="1"/>
        <v>0.5</v>
      </c>
      <c r="K14" s="2" t="s">
        <v>11</v>
      </c>
      <c r="L14" s="2" t="s">
        <v>14</v>
      </c>
      <c r="M14" s="2" t="s">
        <v>319</v>
      </c>
      <c r="N14" s="5">
        <v>3</v>
      </c>
      <c r="O14" s="9" t="str">
        <f t="shared" si="11"/>
        <v>SB.PHD</v>
      </c>
      <c r="P14" s="14" t="str" cm="1">
        <f t="array" ref="P14">_xlfn.IFS($AB14,$AB$1,$Q14,$Q$1,$R14,$R$1,$S14,$S$1,$T14,$T$1,$U14,$U$1,$V14,$V$1,$W14,$W$1,$X14,$X$1,$Y14,$Y$1,$Z14,$Z$1,$AA14,$AA$1,$AC14,$AC$1)</f>
        <v>PHD</v>
      </c>
      <c r="Q14" s="10" t="b">
        <f t="shared" si="2"/>
        <v>0</v>
      </c>
      <c r="R14" s="10" t="b">
        <f t="shared" si="3"/>
        <v>0</v>
      </c>
      <c r="S14" s="10" t="b">
        <f t="shared" si="4"/>
        <v>0</v>
      </c>
      <c r="T14" s="10" t="b">
        <f t="shared" si="5"/>
        <v>0</v>
      </c>
      <c r="U14" s="10" t="b">
        <f t="shared" si="6"/>
        <v>0</v>
      </c>
      <c r="V14" s="10" t="b">
        <f t="shared" si="7"/>
        <v>0</v>
      </c>
      <c r="W14" s="10" t="b">
        <f t="shared" si="12"/>
        <v>0</v>
      </c>
      <c r="X14" s="10" t="b">
        <f t="shared" si="13"/>
        <v>0</v>
      </c>
      <c r="Y14" s="10" t="b">
        <f t="shared" si="8"/>
        <v>1</v>
      </c>
      <c r="Z14" s="10" t="b">
        <f t="shared" si="9"/>
        <v>0</v>
      </c>
      <c r="AA14" s="10" t="b">
        <f t="shared" si="10"/>
        <v>0</v>
      </c>
      <c r="AB14" s="11" t="b">
        <f t="shared" si="14"/>
        <v>0</v>
      </c>
      <c r="AC14" s="12" t="b">
        <f t="shared" si="15"/>
        <v>0</v>
      </c>
    </row>
    <row r="15" spans="1:29" ht="20.100000000000001" customHeight="1" x14ac:dyDescent="0.2">
      <c r="A15" s="2" t="s">
        <v>213</v>
      </c>
      <c r="B15" s="2" t="s">
        <v>8</v>
      </c>
      <c r="C15" s="2" t="s">
        <v>235</v>
      </c>
      <c r="D15" s="2" t="s">
        <v>45</v>
      </c>
      <c r="E15" s="2" t="s">
        <v>43</v>
      </c>
      <c r="F15" s="2" t="s">
        <v>44</v>
      </c>
      <c r="G15" s="2" t="s">
        <v>330</v>
      </c>
      <c r="H15" s="2" t="s">
        <v>322</v>
      </c>
      <c r="I15" s="16">
        <f t="shared" si="0"/>
        <v>0.73611111111111116</v>
      </c>
      <c r="J15" s="16">
        <f t="shared" si="1"/>
        <v>0.875</v>
      </c>
      <c r="K15" s="2" t="s">
        <v>11</v>
      </c>
      <c r="L15" s="2" t="s">
        <v>14</v>
      </c>
      <c r="M15" s="2" t="s">
        <v>318</v>
      </c>
      <c r="N15" s="5">
        <v>2.5</v>
      </c>
      <c r="O15" s="9" t="str">
        <f t="shared" si="11"/>
        <v>SA.ELCT</v>
      </c>
      <c r="P15" s="14" t="str" cm="1">
        <f t="array" ref="P15">_xlfn.IFS($AB15,$AB$1,$Q15,$Q$1,$R15,$R$1,$S15,$S$1,$T15,$T$1,$U15,$U$1,$V15,$V$1,$W15,$W$1,$X15,$X$1,$Y15,$Y$1,$Z15,$Z$1,$AA15,$AA$1,$AC15,$AC$1)</f>
        <v>Elective</v>
      </c>
      <c r="Q15" s="10" t="b">
        <f t="shared" si="2"/>
        <v>0</v>
      </c>
      <c r="R15" s="10" t="b">
        <f t="shared" si="3"/>
        <v>0</v>
      </c>
      <c r="S15" s="10" t="b">
        <f t="shared" si="4"/>
        <v>0</v>
      </c>
      <c r="T15" s="10" t="b">
        <f t="shared" si="5"/>
        <v>0</v>
      </c>
      <c r="U15" s="10" t="b">
        <f t="shared" si="6"/>
        <v>0</v>
      </c>
      <c r="V15" s="10" t="b">
        <f t="shared" si="7"/>
        <v>0</v>
      </c>
      <c r="W15" s="10" t="b">
        <f t="shared" si="12"/>
        <v>0</v>
      </c>
      <c r="X15" s="10" t="b">
        <f t="shared" si="13"/>
        <v>0</v>
      </c>
      <c r="Y15" s="10" t="b">
        <f t="shared" si="8"/>
        <v>0</v>
      </c>
      <c r="Z15" s="10" t="b">
        <f t="shared" si="9"/>
        <v>1</v>
      </c>
      <c r="AA15" s="10" t="b">
        <f t="shared" si="10"/>
        <v>0</v>
      </c>
      <c r="AB15" s="11" t="b">
        <f t="shared" si="14"/>
        <v>0</v>
      </c>
      <c r="AC15" s="12" t="b">
        <f t="shared" si="15"/>
        <v>0</v>
      </c>
    </row>
    <row r="16" spans="1:29" ht="20.100000000000001" customHeight="1" x14ac:dyDescent="0.2">
      <c r="A16" s="2" t="s">
        <v>213</v>
      </c>
      <c r="B16" s="2" t="s">
        <v>16</v>
      </c>
      <c r="C16" s="2" t="s">
        <v>236</v>
      </c>
      <c r="D16" s="2" t="s">
        <v>46</v>
      </c>
      <c r="E16" s="2" t="s">
        <v>20</v>
      </c>
      <c r="F16" s="2" t="s">
        <v>44</v>
      </c>
      <c r="G16" s="2" t="s">
        <v>330</v>
      </c>
      <c r="H16" s="2" t="s">
        <v>322</v>
      </c>
      <c r="I16" s="16">
        <f t="shared" si="0"/>
        <v>0.73611111111111116</v>
      </c>
      <c r="J16" s="16">
        <f t="shared" si="1"/>
        <v>0.875</v>
      </c>
      <c r="K16" s="2" t="s">
        <v>11</v>
      </c>
      <c r="L16" s="2" t="s">
        <v>14</v>
      </c>
      <c r="M16" s="2"/>
      <c r="N16" s="5">
        <v>2.5</v>
      </c>
      <c r="O16" s="9" t="str">
        <f t="shared" si="11"/>
        <v>SB.ELCT</v>
      </c>
      <c r="P16" s="14" t="str" cm="1">
        <f t="array" ref="P16">_xlfn.IFS($AB16,$AB$1,$Q16,$Q$1,$R16,$R$1,$S16,$S$1,$T16,$T$1,$U16,$U$1,$V16,$V$1,$W16,$W$1,$X16,$X$1,$Y16,$Y$1,$Z16,$Z$1,$AA16,$AA$1,$AC16,$AC$1)</f>
        <v>Elective</v>
      </c>
      <c r="Q16" s="10" t="b">
        <f t="shared" si="2"/>
        <v>0</v>
      </c>
      <c r="R16" s="10" t="b">
        <f t="shared" si="3"/>
        <v>0</v>
      </c>
      <c r="S16" s="10" t="b">
        <f t="shared" si="4"/>
        <v>0</v>
      </c>
      <c r="T16" s="10" t="b">
        <f t="shared" si="5"/>
        <v>0</v>
      </c>
      <c r="U16" s="10" t="b">
        <f t="shared" si="6"/>
        <v>0</v>
      </c>
      <c r="V16" s="10" t="b">
        <f t="shared" si="7"/>
        <v>0</v>
      </c>
      <c r="W16" s="10" t="b">
        <f t="shared" si="12"/>
        <v>0</v>
      </c>
      <c r="X16" s="10" t="b">
        <f t="shared" si="13"/>
        <v>0</v>
      </c>
      <c r="Y16" s="10" t="b">
        <f t="shared" si="8"/>
        <v>0</v>
      </c>
      <c r="Z16" s="10" t="b">
        <f t="shared" si="9"/>
        <v>1</v>
      </c>
      <c r="AA16" s="10" t="b">
        <f t="shared" si="10"/>
        <v>0</v>
      </c>
      <c r="AB16" s="11" t="b">
        <f t="shared" si="14"/>
        <v>0</v>
      </c>
      <c r="AC16" s="12" t="b">
        <f t="shared" si="15"/>
        <v>0</v>
      </c>
    </row>
    <row r="17" spans="1:29" ht="20.100000000000001" customHeight="1" x14ac:dyDescent="0.2">
      <c r="A17" s="2" t="s">
        <v>214</v>
      </c>
      <c r="B17" s="2" t="s">
        <v>16</v>
      </c>
      <c r="C17" s="2" t="s">
        <v>237</v>
      </c>
      <c r="D17" s="2" t="s">
        <v>56</v>
      </c>
      <c r="E17" s="2" t="s">
        <v>55</v>
      </c>
      <c r="F17" s="2"/>
      <c r="G17" s="2" t="s">
        <v>330</v>
      </c>
      <c r="H17" s="2" t="s">
        <v>325</v>
      </c>
      <c r="I17" s="16">
        <f t="shared" si="0"/>
        <v>0.4375</v>
      </c>
      <c r="J17" s="16">
        <f t="shared" si="1"/>
        <v>0.5</v>
      </c>
      <c r="K17" s="2" t="s">
        <v>57</v>
      </c>
      <c r="L17" s="2" t="s">
        <v>14</v>
      </c>
      <c r="M17" s="2" t="s">
        <v>318</v>
      </c>
      <c r="N17" s="5">
        <v>0</v>
      </c>
      <c r="O17" s="9" t="str">
        <f t="shared" si="11"/>
        <v>SB.MBA.L.LN</v>
      </c>
      <c r="P17" s="14" t="str" cm="1">
        <f t="array" ref="P17">_xlfn.IFS($AB17,$AB$1,$Q17,$Q$1,$R17,$R$1,$S17,$S$1,$T17,$T$1,$U17,$U$1,$V17,$V$1,$W17,$W$1,$X17,$X$1,$Y17,$Y$1,$Z17,$Z$1,$AA17,$AA$1,$AC17,$AC$1)</f>
        <v>MBA</v>
      </c>
      <c r="Q17" s="10" t="b">
        <f t="shared" si="2"/>
        <v>1</v>
      </c>
      <c r="R17" s="10" t="b">
        <f t="shared" si="3"/>
        <v>0</v>
      </c>
      <c r="S17" s="10" t="b">
        <f t="shared" si="4"/>
        <v>0</v>
      </c>
      <c r="T17" s="10" t="b">
        <f t="shared" si="5"/>
        <v>0</v>
      </c>
      <c r="U17" s="10" t="b">
        <f t="shared" si="6"/>
        <v>0</v>
      </c>
      <c r="V17" s="10" t="b">
        <f t="shared" si="7"/>
        <v>0</v>
      </c>
      <c r="W17" s="10" t="b">
        <f t="shared" si="12"/>
        <v>0</v>
      </c>
      <c r="X17" s="10" t="b">
        <f t="shared" si="13"/>
        <v>0</v>
      </c>
      <c r="Y17" s="10" t="b">
        <f t="shared" si="8"/>
        <v>0</v>
      </c>
      <c r="Z17" s="10" t="b">
        <f t="shared" si="9"/>
        <v>0</v>
      </c>
      <c r="AA17" s="10" t="b">
        <f t="shared" si="10"/>
        <v>0</v>
      </c>
      <c r="AB17" s="11" t="b">
        <f t="shared" si="14"/>
        <v>0</v>
      </c>
      <c r="AC17" s="12" t="b">
        <f t="shared" si="15"/>
        <v>0</v>
      </c>
    </row>
    <row r="18" spans="1:29" ht="20.100000000000001" customHeight="1" x14ac:dyDescent="0.2">
      <c r="A18" s="2" t="s">
        <v>214</v>
      </c>
      <c r="B18" s="2" t="s">
        <v>16</v>
      </c>
      <c r="C18" s="2" t="s">
        <v>237</v>
      </c>
      <c r="D18" s="2" t="s">
        <v>56</v>
      </c>
      <c r="E18" s="2" t="s">
        <v>58</v>
      </c>
      <c r="F18" s="2"/>
      <c r="G18" s="2" t="s">
        <v>330</v>
      </c>
      <c r="H18" s="2" t="s">
        <v>327</v>
      </c>
      <c r="I18" s="16">
        <f t="shared" si="0"/>
        <v>0.56944444444444442</v>
      </c>
      <c r="J18" s="16">
        <f t="shared" si="1"/>
        <v>0.63194444444444442</v>
      </c>
      <c r="K18" s="2" t="s">
        <v>57</v>
      </c>
      <c r="L18" s="2" t="s">
        <v>14</v>
      </c>
      <c r="M18" s="2" t="s">
        <v>318</v>
      </c>
      <c r="N18" s="5">
        <v>0</v>
      </c>
      <c r="O18" s="9" t="str">
        <f t="shared" si="11"/>
        <v>SB.MBA.L.SL</v>
      </c>
      <c r="P18" s="14" t="str" cm="1">
        <f t="array" ref="P18">_xlfn.IFS($AB18,$AB$1,$Q18,$Q$1,$R18,$R$1,$S18,$S$1,$T18,$T$1,$U18,$U$1,$V18,$V$1,$W18,$W$1,$X18,$X$1,$Y18,$Y$1,$Z18,$Z$1,$AA18,$AA$1,$AC18,$AC$1)</f>
        <v>MBA</v>
      </c>
      <c r="Q18" s="10" t="b">
        <f t="shared" si="2"/>
        <v>1</v>
      </c>
      <c r="R18" s="10" t="b">
        <f t="shared" si="3"/>
        <v>0</v>
      </c>
      <c r="S18" s="10" t="b">
        <f t="shared" si="4"/>
        <v>0</v>
      </c>
      <c r="T18" s="10" t="b">
        <f t="shared" si="5"/>
        <v>0</v>
      </c>
      <c r="U18" s="10" t="b">
        <f t="shared" si="6"/>
        <v>0</v>
      </c>
      <c r="V18" s="10" t="b">
        <f t="shared" si="7"/>
        <v>0</v>
      </c>
      <c r="W18" s="10" t="b">
        <f t="shared" si="12"/>
        <v>0</v>
      </c>
      <c r="X18" s="10" t="b">
        <f t="shared" si="13"/>
        <v>0</v>
      </c>
      <c r="Y18" s="10" t="b">
        <f t="shared" si="8"/>
        <v>0</v>
      </c>
      <c r="Z18" s="10" t="b">
        <f t="shared" si="9"/>
        <v>0</v>
      </c>
      <c r="AA18" s="10" t="b">
        <f t="shared" si="10"/>
        <v>0</v>
      </c>
      <c r="AB18" s="11" t="b">
        <f t="shared" si="14"/>
        <v>0</v>
      </c>
      <c r="AC18" s="12" t="b">
        <f t="shared" si="15"/>
        <v>0</v>
      </c>
    </row>
    <row r="19" spans="1:29" ht="20.100000000000001" customHeight="1" x14ac:dyDescent="0.2">
      <c r="A19" s="2" t="s">
        <v>214</v>
      </c>
      <c r="B19" s="2" t="s">
        <v>16</v>
      </c>
      <c r="C19" s="2" t="s">
        <v>237</v>
      </c>
      <c r="D19" s="2" t="s">
        <v>61</v>
      </c>
      <c r="E19" s="2" t="s">
        <v>59</v>
      </c>
      <c r="F19" s="2" t="s">
        <v>60</v>
      </c>
      <c r="G19" s="2" t="s">
        <v>323</v>
      </c>
      <c r="H19" s="2" t="s">
        <v>324</v>
      </c>
      <c r="I19" s="16">
        <f t="shared" si="0"/>
        <v>0.3611111111111111</v>
      </c>
      <c r="J19" s="16">
        <f t="shared" si="1"/>
        <v>0.4236111111111111</v>
      </c>
      <c r="K19" s="2" t="s">
        <v>11</v>
      </c>
      <c r="L19" s="2" t="s">
        <v>14</v>
      </c>
      <c r="M19" s="2" t="s">
        <v>318</v>
      </c>
      <c r="N19" s="5">
        <v>2.5</v>
      </c>
      <c r="O19" s="9" t="str">
        <f t="shared" si="11"/>
        <v>SB.MBA.LN</v>
      </c>
      <c r="P19" s="14" t="str" cm="1">
        <f t="array" ref="P19">_xlfn.IFS($AB19,$AB$1,$Q19,$Q$1,$R19,$R$1,$S19,$S$1,$T19,$T$1,$U19,$U$1,$V19,$V$1,$W19,$W$1,$X19,$X$1,$Y19,$Y$1,$Z19,$Z$1,$AA19,$AA$1,$AC19,$AC$1)</f>
        <v>MBA</v>
      </c>
      <c r="Q19" s="10" t="b">
        <f t="shared" si="2"/>
        <v>1</v>
      </c>
      <c r="R19" s="10" t="b">
        <f t="shared" si="3"/>
        <v>0</v>
      </c>
      <c r="S19" s="10" t="b">
        <f t="shared" si="4"/>
        <v>0</v>
      </c>
      <c r="T19" s="10" t="b">
        <f t="shared" si="5"/>
        <v>0</v>
      </c>
      <c r="U19" s="10" t="b">
        <f t="shared" si="6"/>
        <v>0</v>
      </c>
      <c r="V19" s="10" t="b">
        <f t="shared" si="7"/>
        <v>0</v>
      </c>
      <c r="W19" s="10" t="b">
        <f t="shared" si="12"/>
        <v>0</v>
      </c>
      <c r="X19" s="10" t="b">
        <f t="shared" si="13"/>
        <v>0</v>
      </c>
      <c r="Y19" s="10" t="b">
        <f t="shared" si="8"/>
        <v>0</v>
      </c>
      <c r="Z19" s="10" t="b">
        <f t="shared" si="9"/>
        <v>0</v>
      </c>
      <c r="AA19" s="10" t="b">
        <f t="shared" si="10"/>
        <v>0</v>
      </c>
      <c r="AB19" s="11" t="b">
        <f t="shared" si="14"/>
        <v>0</v>
      </c>
      <c r="AC19" s="12" t="b">
        <f t="shared" si="15"/>
        <v>0</v>
      </c>
    </row>
    <row r="20" spans="1:29" ht="20.100000000000001" customHeight="1" x14ac:dyDescent="0.2">
      <c r="A20" s="2" t="s">
        <v>214</v>
      </c>
      <c r="B20" s="2" t="s">
        <v>16</v>
      </c>
      <c r="C20" s="2" t="s">
        <v>237</v>
      </c>
      <c r="D20" s="2" t="s">
        <v>61</v>
      </c>
      <c r="E20" s="2" t="s">
        <v>62</v>
      </c>
      <c r="F20" s="2" t="s">
        <v>60</v>
      </c>
      <c r="G20" s="2" t="s">
        <v>323</v>
      </c>
      <c r="H20" s="2" t="s">
        <v>325</v>
      </c>
      <c r="I20" s="16">
        <f t="shared" si="0"/>
        <v>0.4375</v>
      </c>
      <c r="J20" s="16">
        <f t="shared" si="1"/>
        <v>0.5</v>
      </c>
      <c r="K20" s="2" t="s">
        <v>11</v>
      </c>
      <c r="L20" s="2" t="s">
        <v>14</v>
      </c>
      <c r="M20" s="2" t="s">
        <v>318</v>
      </c>
      <c r="N20" s="5">
        <v>2.5</v>
      </c>
      <c r="O20" s="9" t="str">
        <f t="shared" si="11"/>
        <v>SB.MBA.SL</v>
      </c>
      <c r="P20" s="14" t="str" cm="1">
        <f t="array" ref="P20">_xlfn.IFS($AB20,$AB$1,$Q20,$Q$1,$R20,$R$1,$S20,$S$1,$T20,$T$1,$U20,$U$1,$V20,$V$1,$W20,$W$1,$X20,$X$1,$Y20,$Y$1,$Z20,$Z$1,$AA20,$AA$1,$AC20,$AC$1)</f>
        <v>MBA</v>
      </c>
      <c r="Q20" s="10" t="b">
        <f t="shared" si="2"/>
        <v>1</v>
      </c>
      <c r="R20" s="10" t="b">
        <f t="shared" si="3"/>
        <v>0</v>
      </c>
      <c r="S20" s="10" t="b">
        <f t="shared" si="4"/>
        <v>0</v>
      </c>
      <c r="T20" s="10" t="b">
        <f t="shared" si="5"/>
        <v>0</v>
      </c>
      <c r="U20" s="10" t="b">
        <f t="shared" si="6"/>
        <v>0</v>
      </c>
      <c r="V20" s="10" t="b">
        <f t="shared" si="7"/>
        <v>0</v>
      </c>
      <c r="W20" s="10" t="b">
        <f t="shared" si="12"/>
        <v>0</v>
      </c>
      <c r="X20" s="10" t="b">
        <f t="shared" si="13"/>
        <v>0</v>
      </c>
      <c r="Y20" s="10" t="b">
        <f t="shared" si="8"/>
        <v>0</v>
      </c>
      <c r="Z20" s="10" t="b">
        <f t="shared" si="9"/>
        <v>0</v>
      </c>
      <c r="AA20" s="10" t="b">
        <f t="shared" si="10"/>
        <v>0</v>
      </c>
      <c r="AB20" s="11" t="b">
        <f t="shared" si="14"/>
        <v>0</v>
      </c>
      <c r="AC20" s="12" t="b">
        <f t="shared" si="15"/>
        <v>0</v>
      </c>
    </row>
    <row r="21" spans="1:29" ht="20.100000000000001" customHeight="1" x14ac:dyDescent="0.2">
      <c r="A21" s="2" t="s">
        <v>214</v>
      </c>
      <c r="B21" s="2" t="s">
        <v>8</v>
      </c>
      <c r="C21" s="2" t="s">
        <v>238</v>
      </c>
      <c r="D21" s="2" t="s">
        <v>64</v>
      </c>
      <c r="E21" s="2" t="s">
        <v>43</v>
      </c>
      <c r="F21" s="2" t="s">
        <v>63</v>
      </c>
      <c r="G21" s="2" t="s">
        <v>330</v>
      </c>
      <c r="H21" s="2" t="s">
        <v>322</v>
      </c>
      <c r="I21" s="16">
        <f t="shared" si="0"/>
        <v>0.73611111111111116</v>
      </c>
      <c r="J21" s="16">
        <f t="shared" si="1"/>
        <v>0.875</v>
      </c>
      <c r="K21" s="2" t="s">
        <v>11</v>
      </c>
      <c r="L21" s="2" t="s">
        <v>14</v>
      </c>
      <c r="M21" s="2" t="s">
        <v>318</v>
      </c>
      <c r="N21" s="5">
        <v>2.5</v>
      </c>
      <c r="O21" s="9" t="str">
        <f t="shared" si="11"/>
        <v>SA.ELCT</v>
      </c>
      <c r="P21" s="14" t="str" cm="1">
        <f t="array" ref="P21">_xlfn.IFS($AB21,$AB$1,$Q21,$Q$1,$R21,$R$1,$S21,$S$1,$T21,$T$1,$U21,$U$1,$V21,$V$1,$W21,$W$1,$X21,$X$1,$Y21,$Y$1,$Z21,$Z$1,$AA21,$AA$1,$AC21,$AC$1)</f>
        <v>Elective</v>
      </c>
      <c r="Q21" s="10" t="b">
        <f t="shared" si="2"/>
        <v>0</v>
      </c>
      <c r="R21" s="10" t="b">
        <f t="shared" si="3"/>
        <v>0</v>
      </c>
      <c r="S21" s="10" t="b">
        <f t="shared" si="4"/>
        <v>0</v>
      </c>
      <c r="T21" s="10" t="b">
        <f t="shared" si="5"/>
        <v>0</v>
      </c>
      <c r="U21" s="10" t="b">
        <f t="shared" si="6"/>
        <v>0</v>
      </c>
      <c r="V21" s="10" t="b">
        <f t="shared" si="7"/>
        <v>0</v>
      </c>
      <c r="W21" s="10" t="b">
        <f t="shared" si="12"/>
        <v>0</v>
      </c>
      <c r="X21" s="10" t="b">
        <f t="shared" si="13"/>
        <v>0</v>
      </c>
      <c r="Y21" s="10" t="b">
        <f t="shared" si="8"/>
        <v>0</v>
      </c>
      <c r="Z21" s="10" t="b">
        <f t="shared" si="9"/>
        <v>1</v>
      </c>
      <c r="AA21" s="10" t="b">
        <f t="shared" si="10"/>
        <v>0</v>
      </c>
      <c r="AB21" s="11" t="b">
        <f t="shared" si="14"/>
        <v>0</v>
      </c>
      <c r="AC21" s="12" t="b">
        <f t="shared" si="15"/>
        <v>0</v>
      </c>
    </row>
    <row r="22" spans="1:29" ht="20.100000000000001" customHeight="1" x14ac:dyDescent="0.2">
      <c r="A22" s="2" t="s">
        <v>214</v>
      </c>
      <c r="B22" s="2" t="s">
        <v>8</v>
      </c>
      <c r="C22" s="2" t="s">
        <v>238</v>
      </c>
      <c r="D22" s="2" t="s">
        <v>64</v>
      </c>
      <c r="E22" s="2" t="s">
        <v>7</v>
      </c>
      <c r="F22" s="2" t="s">
        <v>63</v>
      </c>
      <c r="G22" s="2" t="s">
        <v>330</v>
      </c>
      <c r="H22" s="2" t="s">
        <v>322</v>
      </c>
      <c r="I22" s="16">
        <f t="shared" si="0"/>
        <v>0.73611111111111116</v>
      </c>
      <c r="J22" s="16">
        <f t="shared" si="1"/>
        <v>0.875</v>
      </c>
      <c r="K22" s="2" t="s">
        <v>11</v>
      </c>
      <c r="L22" s="2" t="s">
        <v>315</v>
      </c>
      <c r="M22" s="2" t="s">
        <v>318</v>
      </c>
      <c r="N22" s="5">
        <v>2.5</v>
      </c>
      <c r="O22" s="9" t="str">
        <f t="shared" si="11"/>
        <v>SA.EMBA.HYFX</v>
      </c>
      <c r="P22" s="14" t="str" cm="1">
        <f t="array" ref="P22">_xlfn.IFS($AB22,$AB$1,$Q22,$Q$1,$R22,$R$1,$S22,$S$1,$T22,$T$1,$U22,$U$1,$V22,$V$1,$W22,$W$1,$X22,$X$1,$Y22,$Y$1,$Z22,$Z$1,$AA22,$AA$1,$AC22,$AC$1)</f>
        <v>EMBA</v>
      </c>
      <c r="Q22" s="10" t="b">
        <f t="shared" si="2"/>
        <v>1</v>
      </c>
      <c r="R22" s="10" t="b">
        <f t="shared" si="3"/>
        <v>0</v>
      </c>
      <c r="S22" s="10" t="b">
        <f t="shared" si="4"/>
        <v>0</v>
      </c>
      <c r="T22" s="10" t="b">
        <f t="shared" si="5"/>
        <v>0</v>
      </c>
      <c r="U22" s="10" t="b">
        <f t="shared" si="6"/>
        <v>0</v>
      </c>
      <c r="V22" s="10" t="b">
        <f t="shared" si="7"/>
        <v>0</v>
      </c>
      <c r="W22" s="10" t="b">
        <f t="shared" si="12"/>
        <v>0</v>
      </c>
      <c r="X22" s="10" t="b">
        <f t="shared" si="13"/>
        <v>0</v>
      </c>
      <c r="Y22" s="10" t="b">
        <f t="shared" si="8"/>
        <v>0</v>
      </c>
      <c r="Z22" s="10" t="b">
        <f t="shared" si="9"/>
        <v>0</v>
      </c>
      <c r="AA22" s="10" t="b">
        <f t="shared" si="10"/>
        <v>0</v>
      </c>
      <c r="AB22" s="11" t="b">
        <f t="shared" si="14"/>
        <v>1</v>
      </c>
      <c r="AC22" s="12" t="b">
        <f t="shared" si="15"/>
        <v>0</v>
      </c>
    </row>
    <row r="23" spans="1:29" ht="20.100000000000001" customHeight="1" x14ac:dyDescent="0.2">
      <c r="A23" s="2" t="s">
        <v>214</v>
      </c>
      <c r="B23" s="2" t="s">
        <v>16</v>
      </c>
      <c r="C23" s="2" t="s">
        <v>239</v>
      </c>
      <c r="D23" s="2" t="s">
        <v>65</v>
      </c>
      <c r="E23" s="2" t="s">
        <v>20</v>
      </c>
      <c r="F23" s="2" t="s">
        <v>63</v>
      </c>
      <c r="G23" s="2" t="s">
        <v>323</v>
      </c>
      <c r="H23" s="2" t="s">
        <v>325</v>
      </c>
      <c r="I23" s="16">
        <f t="shared" si="0"/>
        <v>0.4375</v>
      </c>
      <c r="J23" s="16">
        <f t="shared" si="1"/>
        <v>0.5</v>
      </c>
      <c r="K23" s="2" t="s">
        <v>11</v>
      </c>
      <c r="L23" s="2" t="s">
        <v>14</v>
      </c>
      <c r="M23" s="2" t="s">
        <v>318</v>
      </c>
      <c r="N23" s="5">
        <v>2.5</v>
      </c>
      <c r="O23" s="9" t="str">
        <f t="shared" si="11"/>
        <v>SB.ELCT</v>
      </c>
      <c r="P23" s="14" t="str" cm="1">
        <f t="array" ref="P23">_xlfn.IFS($AB23,$AB$1,$Q23,$Q$1,$R23,$R$1,$S23,$S$1,$T23,$T$1,$U23,$U$1,$V23,$V$1,$W23,$W$1,$X23,$X$1,$Y23,$Y$1,$Z23,$Z$1,$AA23,$AA$1,$AC23,$AC$1)</f>
        <v>Elective</v>
      </c>
      <c r="Q23" s="10" t="b">
        <f t="shared" si="2"/>
        <v>0</v>
      </c>
      <c r="R23" s="10" t="b">
        <f t="shared" si="3"/>
        <v>0</v>
      </c>
      <c r="S23" s="10" t="b">
        <f t="shared" si="4"/>
        <v>0</v>
      </c>
      <c r="T23" s="10" t="b">
        <f t="shared" si="5"/>
        <v>0</v>
      </c>
      <c r="U23" s="10" t="b">
        <f t="shared" si="6"/>
        <v>0</v>
      </c>
      <c r="V23" s="10" t="b">
        <f t="shared" si="7"/>
        <v>0</v>
      </c>
      <c r="W23" s="10" t="b">
        <f t="shared" si="12"/>
        <v>0</v>
      </c>
      <c r="X23" s="10" t="b">
        <f t="shared" si="13"/>
        <v>0</v>
      </c>
      <c r="Y23" s="10" t="b">
        <f t="shared" si="8"/>
        <v>0</v>
      </c>
      <c r="Z23" s="10" t="b">
        <f t="shared" si="9"/>
        <v>1</v>
      </c>
      <c r="AA23" s="10" t="b">
        <f t="shared" si="10"/>
        <v>0</v>
      </c>
      <c r="AB23" s="11" t="b">
        <f t="shared" si="14"/>
        <v>0</v>
      </c>
      <c r="AC23" s="12" t="b">
        <f t="shared" si="15"/>
        <v>0</v>
      </c>
    </row>
    <row r="24" spans="1:29" ht="20.100000000000001" customHeight="1" x14ac:dyDescent="0.2">
      <c r="A24" s="2" t="s">
        <v>214</v>
      </c>
      <c r="B24" s="2" t="s">
        <v>8</v>
      </c>
      <c r="C24" s="2" t="s">
        <v>240</v>
      </c>
      <c r="D24" s="2" t="s">
        <v>67</v>
      </c>
      <c r="E24" s="2" t="s">
        <v>43</v>
      </c>
      <c r="F24" s="2" t="s">
        <v>66</v>
      </c>
      <c r="G24" s="2" t="s">
        <v>328</v>
      </c>
      <c r="H24" s="2" t="s">
        <v>327</v>
      </c>
      <c r="I24" s="16">
        <f t="shared" si="0"/>
        <v>0.56944444444444442</v>
      </c>
      <c r="J24" s="16">
        <f t="shared" si="1"/>
        <v>0.63194444444444442</v>
      </c>
      <c r="K24" s="2" t="s">
        <v>11</v>
      </c>
      <c r="L24" s="2" t="s">
        <v>14</v>
      </c>
      <c r="M24" s="2" t="s">
        <v>318</v>
      </c>
      <c r="N24" s="5">
        <v>2.5</v>
      </c>
      <c r="O24" s="9" t="str">
        <f t="shared" si="11"/>
        <v>SA.ELCT</v>
      </c>
      <c r="P24" s="14" t="str" cm="1">
        <f t="array" ref="P24">_xlfn.IFS($AB24,$AB$1,$Q24,$Q$1,$R24,$R$1,$S24,$S$1,$T24,$T$1,$U24,$U$1,$V24,$V$1,$W24,$W$1,$X24,$X$1,$Y24,$Y$1,$Z24,$Z$1,$AA24,$AA$1,$AC24,$AC$1)</f>
        <v>Elective</v>
      </c>
      <c r="Q24" s="10" t="b">
        <f t="shared" si="2"/>
        <v>0</v>
      </c>
      <c r="R24" s="10" t="b">
        <f t="shared" si="3"/>
        <v>0</v>
      </c>
      <c r="S24" s="10" t="b">
        <f t="shared" si="4"/>
        <v>0</v>
      </c>
      <c r="T24" s="10" t="b">
        <f t="shared" si="5"/>
        <v>0</v>
      </c>
      <c r="U24" s="10" t="b">
        <f t="shared" si="6"/>
        <v>0</v>
      </c>
      <c r="V24" s="10" t="b">
        <f t="shared" si="7"/>
        <v>0</v>
      </c>
      <c r="W24" s="10" t="b">
        <f t="shared" si="12"/>
        <v>0</v>
      </c>
      <c r="X24" s="10" t="b">
        <f t="shared" si="13"/>
        <v>0</v>
      </c>
      <c r="Y24" s="10" t="b">
        <f t="shared" si="8"/>
        <v>0</v>
      </c>
      <c r="Z24" s="10" t="b">
        <f t="shared" si="9"/>
        <v>1</v>
      </c>
      <c r="AA24" s="10" t="b">
        <f t="shared" si="10"/>
        <v>0</v>
      </c>
      <c r="AB24" s="11" t="b">
        <f t="shared" si="14"/>
        <v>0</v>
      </c>
      <c r="AC24" s="12" t="b">
        <f t="shared" si="15"/>
        <v>0</v>
      </c>
    </row>
    <row r="25" spans="1:29" ht="20.100000000000001" customHeight="1" x14ac:dyDescent="0.2">
      <c r="A25" s="2" t="s">
        <v>214</v>
      </c>
      <c r="B25" s="2" t="s">
        <v>16</v>
      </c>
      <c r="C25" s="2" t="s">
        <v>241</v>
      </c>
      <c r="D25" s="2" t="s">
        <v>70</v>
      </c>
      <c r="E25" s="2" t="s">
        <v>68</v>
      </c>
      <c r="F25" s="2" t="s">
        <v>69</v>
      </c>
      <c r="G25" s="2" t="s">
        <v>328</v>
      </c>
      <c r="H25" s="2" t="s">
        <v>324</v>
      </c>
      <c r="I25" s="16">
        <f t="shared" si="0"/>
        <v>0.3611111111111111</v>
      </c>
      <c r="J25" s="16">
        <f t="shared" si="1"/>
        <v>0.4236111111111111</v>
      </c>
      <c r="K25" s="2" t="s">
        <v>11</v>
      </c>
      <c r="L25" s="2" t="s">
        <v>14</v>
      </c>
      <c r="M25" s="2" t="s">
        <v>318</v>
      </c>
      <c r="N25" s="5">
        <v>2.5</v>
      </c>
      <c r="O25" s="9" t="str">
        <f t="shared" si="11"/>
        <v>SB.AIB</v>
      </c>
      <c r="P25" s="14" t="str" cm="1">
        <f t="array" ref="P25">_xlfn.IFS($AB25,$AB$1,$Q25,$Q$1,$R25,$R$1,$S25,$S$1,$T25,$T$1,$U25,$U$1,$V25,$V$1,$W25,$W$1,$X25,$X$1,$Y25,$Y$1,$Z25,$Z$1,$AA25,$AA$1,$AC25,$AC$1)</f>
        <v>AIB</v>
      </c>
      <c r="Q25" s="10" t="b">
        <f t="shared" si="2"/>
        <v>0</v>
      </c>
      <c r="R25" s="10" t="b">
        <f t="shared" si="3"/>
        <v>0</v>
      </c>
      <c r="S25" s="10" t="b">
        <f t="shared" si="4"/>
        <v>0</v>
      </c>
      <c r="T25" s="10" t="b">
        <f t="shared" si="5"/>
        <v>0</v>
      </c>
      <c r="U25" s="10" t="b">
        <f t="shared" si="6"/>
        <v>0</v>
      </c>
      <c r="V25" s="10" t="b">
        <f t="shared" si="7"/>
        <v>1</v>
      </c>
      <c r="W25" s="10" t="b">
        <f t="shared" si="12"/>
        <v>0</v>
      </c>
      <c r="X25" s="10" t="b">
        <f t="shared" si="13"/>
        <v>0</v>
      </c>
      <c r="Y25" s="10" t="b">
        <f t="shared" si="8"/>
        <v>0</v>
      </c>
      <c r="Z25" s="10" t="b">
        <f t="shared" si="9"/>
        <v>0</v>
      </c>
      <c r="AA25" s="10" t="b">
        <f t="shared" si="10"/>
        <v>0</v>
      </c>
      <c r="AB25" s="11" t="b">
        <f t="shared" si="14"/>
        <v>0</v>
      </c>
      <c r="AC25" s="12" t="b">
        <f t="shared" si="15"/>
        <v>0</v>
      </c>
    </row>
    <row r="26" spans="1:29" ht="20.100000000000001" customHeight="1" x14ac:dyDescent="0.2">
      <c r="A26" s="2" t="s">
        <v>214</v>
      </c>
      <c r="B26" s="2" t="s">
        <v>16</v>
      </c>
      <c r="C26" s="2" t="s">
        <v>242</v>
      </c>
      <c r="D26" s="2" t="s">
        <v>73</v>
      </c>
      <c r="E26" s="2" t="s">
        <v>71</v>
      </c>
      <c r="F26" s="2" t="s">
        <v>72</v>
      </c>
      <c r="G26" s="2" t="s">
        <v>328</v>
      </c>
      <c r="H26" s="2" t="s">
        <v>325</v>
      </c>
      <c r="I26" s="16">
        <f t="shared" si="0"/>
        <v>0.4375</v>
      </c>
      <c r="J26" s="16">
        <f t="shared" si="1"/>
        <v>0.5</v>
      </c>
      <c r="K26" s="2" t="s">
        <v>11</v>
      </c>
      <c r="L26" s="2" t="s">
        <v>14</v>
      </c>
      <c r="M26" s="2" t="s">
        <v>318</v>
      </c>
      <c r="N26" s="5">
        <v>2.5</v>
      </c>
      <c r="O26" s="9" t="str">
        <f t="shared" si="11"/>
        <v>SB.AN1</v>
      </c>
      <c r="P26" s="14" t="str" cm="1">
        <f t="array" ref="P26">_xlfn.IFS($AB26,$AB$1,$Q26,$Q$1,$R26,$R$1,$S26,$S$1,$T26,$T$1,$U26,$U$1,$V26,$V$1,$W26,$W$1,$X26,$X$1,$Y26,$Y$1,$Z26,$Z$1,$AA26,$AA$1,$AC26,$AC$1)</f>
        <v>MSBA</v>
      </c>
      <c r="Q26" s="10" t="b">
        <f t="shared" si="2"/>
        <v>0</v>
      </c>
      <c r="R26" s="10" t="b">
        <f t="shared" si="3"/>
        <v>0</v>
      </c>
      <c r="S26" s="10" t="b">
        <f t="shared" si="4"/>
        <v>0</v>
      </c>
      <c r="T26" s="10" t="b">
        <f t="shared" si="5"/>
        <v>1</v>
      </c>
      <c r="U26" s="10" t="b">
        <f t="shared" si="6"/>
        <v>0</v>
      </c>
      <c r="V26" s="10" t="b">
        <f t="shared" si="7"/>
        <v>0</v>
      </c>
      <c r="W26" s="10" t="b">
        <f t="shared" si="12"/>
        <v>1</v>
      </c>
      <c r="X26" s="10" t="b">
        <f t="shared" si="13"/>
        <v>0</v>
      </c>
      <c r="Y26" s="10" t="b">
        <f t="shared" si="8"/>
        <v>0</v>
      </c>
      <c r="Z26" s="10" t="b">
        <f t="shared" si="9"/>
        <v>0</v>
      </c>
      <c r="AA26" s="10" t="b">
        <f t="shared" si="10"/>
        <v>0</v>
      </c>
      <c r="AB26" s="11" t="b">
        <f t="shared" si="14"/>
        <v>0</v>
      </c>
      <c r="AC26" s="12" t="b">
        <f t="shared" si="15"/>
        <v>0</v>
      </c>
    </row>
    <row r="27" spans="1:29" ht="20.100000000000001" customHeight="1" x14ac:dyDescent="0.2">
      <c r="A27" s="2" t="s">
        <v>214</v>
      </c>
      <c r="B27" s="2" t="s">
        <v>16</v>
      </c>
      <c r="C27" s="2" t="s">
        <v>243</v>
      </c>
      <c r="D27" s="2" t="s">
        <v>74</v>
      </c>
      <c r="E27" s="2" t="s">
        <v>68</v>
      </c>
      <c r="F27" s="2" t="s">
        <v>69</v>
      </c>
      <c r="G27" s="2" t="s">
        <v>323</v>
      </c>
      <c r="H27" s="2" t="s">
        <v>324</v>
      </c>
      <c r="I27" s="16">
        <f t="shared" si="0"/>
        <v>0.3611111111111111</v>
      </c>
      <c r="J27" s="16">
        <f t="shared" si="1"/>
        <v>0.4236111111111111</v>
      </c>
      <c r="K27" s="2" t="s">
        <v>11</v>
      </c>
      <c r="L27" s="2" t="s">
        <v>14</v>
      </c>
      <c r="M27" s="2" t="s">
        <v>318</v>
      </c>
      <c r="N27" s="5">
        <v>2.5</v>
      </c>
      <c r="O27" s="9" t="str">
        <f t="shared" si="11"/>
        <v>SB.AIB</v>
      </c>
      <c r="P27" s="14" t="str" cm="1">
        <f t="array" ref="P27">_xlfn.IFS($AB27,$AB$1,$Q27,$Q$1,$R27,$R$1,$S27,$S$1,$T27,$T$1,$U27,$U$1,$V27,$V$1,$W27,$W$1,$X27,$X$1,$Y27,$Y$1,$Z27,$Z$1,$AA27,$AA$1,$AC27,$AC$1)</f>
        <v>AIB</v>
      </c>
      <c r="Q27" s="10" t="b">
        <f t="shared" si="2"/>
        <v>0</v>
      </c>
      <c r="R27" s="10" t="b">
        <f t="shared" si="3"/>
        <v>0</v>
      </c>
      <c r="S27" s="10" t="b">
        <f t="shared" si="4"/>
        <v>0</v>
      </c>
      <c r="T27" s="10" t="b">
        <f t="shared" si="5"/>
        <v>0</v>
      </c>
      <c r="U27" s="10" t="b">
        <f t="shared" si="6"/>
        <v>0</v>
      </c>
      <c r="V27" s="10" t="b">
        <f t="shared" si="7"/>
        <v>1</v>
      </c>
      <c r="W27" s="10" t="b">
        <f t="shared" si="12"/>
        <v>0</v>
      </c>
      <c r="X27" s="10" t="b">
        <f t="shared" si="13"/>
        <v>0</v>
      </c>
      <c r="Y27" s="10" t="b">
        <f t="shared" si="8"/>
        <v>0</v>
      </c>
      <c r="Z27" s="10" t="b">
        <f t="shared" si="9"/>
        <v>0</v>
      </c>
      <c r="AA27" s="10" t="b">
        <f t="shared" si="10"/>
        <v>0</v>
      </c>
      <c r="AB27" s="11" t="b">
        <f t="shared" si="14"/>
        <v>0</v>
      </c>
      <c r="AC27" s="12" t="b">
        <f t="shared" si="15"/>
        <v>0</v>
      </c>
    </row>
    <row r="28" spans="1:29" ht="20.100000000000001" customHeight="1" x14ac:dyDescent="0.2">
      <c r="A28" s="2" t="s">
        <v>214</v>
      </c>
      <c r="B28" s="2" t="s">
        <v>34</v>
      </c>
      <c r="C28" s="2" t="s">
        <v>244</v>
      </c>
      <c r="D28" s="2" t="s">
        <v>76</v>
      </c>
      <c r="E28" s="2" t="s">
        <v>75</v>
      </c>
      <c r="F28" s="2"/>
      <c r="G28" s="2" t="s">
        <v>328</v>
      </c>
      <c r="H28" s="2" t="s">
        <v>329</v>
      </c>
      <c r="I28" s="16">
        <f t="shared" si="0"/>
        <v>0.64583333333333337</v>
      </c>
      <c r="J28" s="16">
        <f t="shared" si="1"/>
        <v>0.70833333333333337</v>
      </c>
      <c r="K28" s="2" t="s">
        <v>11</v>
      </c>
      <c r="L28" s="2" t="s">
        <v>14</v>
      </c>
      <c r="M28" s="2" t="s">
        <v>318</v>
      </c>
      <c r="N28" s="5">
        <v>3</v>
      </c>
      <c r="O28" s="9" t="str">
        <f t="shared" si="11"/>
        <v>SP.AIB</v>
      </c>
      <c r="P28" s="14" t="str" cm="1">
        <f t="array" ref="P28">_xlfn.IFS($AB28,$AB$1,$Q28,$Q$1,$R28,$R$1,$S28,$S$1,$T28,$T$1,$U28,$U$1,$V28,$V$1,$W28,$W$1,$X28,$X$1,$Y28,$Y$1,$Z28,$Z$1,$AA28,$AA$1,$AC28,$AC$1)</f>
        <v>AIB</v>
      </c>
      <c r="Q28" s="10" t="b">
        <f t="shared" si="2"/>
        <v>0</v>
      </c>
      <c r="R28" s="10" t="b">
        <f t="shared" si="3"/>
        <v>0</v>
      </c>
      <c r="S28" s="10" t="b">
        <f t="shared" si="4"/>
        <v>0</v>
      </c>
      <c r="T28" s="10" t="b">
        <f t="shared" si="5"/>
        <v>0</v>
      </c>
      <c r="U28" s="10" t="b">
        <f t="shared" si="6"/>
        <v>0</v>
      </c>
      <c r="V28" s="10" t="b">
        <f t="shared" si="7"/>
        <v>1</v>
      </c>
      <c r="W28" s="10" t="b">
        <f t="shared" si="12"/>
        <v>0</v>
      </c>
      <c r="X28" s="10" t="b">
        <f t="shared" si="13"/>
        <v>0</v>
      </c>
      <c r="Y28" s="10" t="b">
        <f t="shared" si="8"/>
        <v>0</v>
      </c>
      <c r="Z28" s="10" t="b">
        <f t="shared" si="9"/>
        <v>0</v>
      </c>
      <c r="AA28" s="10" t="b">
        <f t="shared" si="10"/>
        <v>0</v>
      </c>
      <c r="AB28" s="11" t="b">
        <f t="shared" si="14"/>
        <v>0</v>
      </c>
      <c r="AC28" s="12" t="b">
        <f t="shared" si="15"/>
        <v>0</v>
      </c>
    </row>
    <row r="29" spans="1:29" ht="20.100000000000001" customHeight="1" x14ac:dyDescent="0.2">
      <c r="A29" s="2" t="s">
        <v>214</v>
      </c>
      <c r="B29" s="2" t="s">
        <v>34</v>
      </c>
      <c r="C29" s="2" t="s">
        <v>245</v>
      </c>
      <c r="D29" s="2" t="s">
        <v>78</v>
      </c>
      <c r="E29" s="2" t="s">
        <v>77</v>
      </c>
      <c r="F29" s="2" t="s">
        <v>63</v>
      </c>
      <c r="G29" s="2" t="s">
        <v>323</v>
      </c>
      <c r="H29" s="2" t="s">
        <v>327</v>
      </c>
      <c r="I29" s="16">
        <f t="shared" si="0"/>
        <v>0.56944444444444442</v>
      </c>
      <c r="J29" s="16">
        <f t="shared" si="1"/>
        <v>0.63194444444444442</v>
      </c>
      <c r="K29" s="2" t="s">
        <v>11</v>
      </c>
      <c r="L29" s="2" t="s">
        <v>14</v>
      </c>
      <c r="M29" s="2"/>
      <c r="N29" s="5">
        <v>3</v>
      </c>
      <c r="O29" s="9" t="str">
        <f t="shared" si="11"/>
        <v>SP.MBA1</v>
      </c>
      <c r="P29" s="14" t="str" cm="1">
        <f t="array" ref="P29">_xlfn.IFS($AB29,$AB$1,$Q29,$Q$1,$R29,$R$1,$S29,$S$1,$T29,$T$1,$U29,$U$1,$V29,$V$1,$W29,$W$1,$X29,$X$1,$Y29,$Y$1,$Z29,$Z$1,$AA29,$AA$1,$AC29,$AC$1)</f>
        <v>MBA</v>
      </c>
      <c r="Q29" s="10" t="b">
        <f t="shared" si="2"/>
        <v>1</v>
      </c>
      <c r="R29" s="10" t="b">
        <f t="shared" si="3"/>
        <v>0</v>
      </c>
      <c r="S29" s="10" t="b">
        <f t="shared" si="4"/>
        <v>0</v>
      </c>
      <c r="T29" s="10" t="b">
        <f t="shared" si="5"/>
        <v>0</v>
      </c>
      <c r="U29" s="10" t="b">
        <f t="shared" si="6"/>
        <v>0</v>
      </c>
      <c r="V29" s="10" t="b">
        <f t="shared" si="7"/>
        <v>0</v>
      </c>
      <c r="W29" s="10" t="b">
        <f t="shared" si="12"/>
        <v>0</v>
      </c>
      <c r="X29" s="10" t="b">
        <f t="shared" si="13"/>
        <v>0</v>
      </c>
      <c r="Y29" s="10" t="b">
        <f t="shared" si="8"/>
        <v>0</v>
      </c>
      <c r="Z29" s="10" t="b">
        <f t="shared" si="9"/>
        <v>0</v>
      </c>
      <c r="AA29" s="10" t="b">
        <f t="shared" si="10"/>
        <v>0</v>
      </c>
      <c r="AB29" s="11" t="b">
        <f t="shared" si="14"/>
        <v>0</v>
      </c>
      <c r="AC29" s="12" t="b">
        <f t="shared" si="15"/>
        <v>0</v>
      </c>
    </row>
    <row r="30" spans="1:29" ht="20.100000000000001" customHeight="1" x14ac:dyDescent="0.2">
      <c r="A30" s="2" t="s">
        <v>214</v>
      </c>
      <c r="B30" s="2" t="s">
        <v>34</v>
      </c>
      <c r="C30" s="2" t="s">
        <v>245</v>
      </c>
      <c r="D30" s="2" t="s">
        <v>78</v>
      </c>
      <c r="E30" s="2" t="s">
        <v>79</v>
      </c>
      <c r="F30" s="2" t="s">
        <v>80</v>
      </c>
      <c r="G30" s="2" t="s">
        <v>323</v>
      </c>
      <c r="H30" s="2" t="s">
        <v>327</v>
      </c>
      <c r="I30" s="16">
        <f t="shared" si="0"/>
        <v>0.56944444444444442</v>
      </c>
      <c r="J30" s="16">
        <f t="shared" si="1"/>
        <v>0.63194444444444442</v>
      </c>
      <c r="K30" s="2" t="s">
        <v>11</v>
      </c>
      <c r="L30" s="2" t="s">
        <v>14</v>
      </c>
      <c r="M30" s="2"/>
      <c r="N30" s="5">
        <v>3</v>
      </c>
      <c r="O30" s="9" t="str">
        <f t="shared" si="11"/>
        <v>SP.MBA2</v>
      </c>
      <c r="P30" s="14" t="str" cm="1">
        <f t="array" ref="P30">_xlfn.IFS($AB30,$AB$1,$Q30,$Q$1,$R30,$R$1,$S30,$S$1,$T30,$T$1,$U30,$U$1,$V30,$V$1,$W30,$W$1,$X30,$X$1,$Y30,$Y$1,$Z30,$Z$1,$AA30,$AA$1,$AC30,$AC$1)</f>
        <v>MBA</v>
      </c>
      <c r="Q30" s="10" t="b">
        <f t="shared" si="2"/>
        <v>1</v>
      </c>
      <c r="R30" s="10" t="b">
        <f t="shared" si="3"/>
        <v>0</v>
      </c>
      <c r="S30" s="10" t="b">
        <f t="shared" si="4"/>
        <v>0</v>
      </c>
      <c r="T30" s="10" t="b">
        <f t="shared" si="5"/>
        <v>0</v>
      </c>
      <c r="U30" s="10" t="b">
        <f t="shared" si="6"/>
        <v>0</v>
      </c>
      <c r="V30" s="10" t="b">
        <f t="shared" si="7"/>
        <v>0</v>
      </c>
      <c r="W30" s="10" t="b">
        <f t="shared" si="12"/>
        <v>0</v>
      </c>
      <c r="X30" s="10" t="b">
        <f t="shared" si="13"/>
        <v>0</v>
      </c>
      <c r="Y30" s="10" t="b">
        <f t="shared" si="8"/>
        <v>0</v>
      </c>
      <c r="Z30" s="10" t="b">
        <f t="shared" si="9"/>
        <v>0</v>
      </c>
      <c r="AA30" s="10" t="b">
        <f t="shared" si="10"/>
        <v>0</v>
      </c>
      <c r="AB30" s="11" t="b">
        <f t="shared" si="14"/>
        <v>0</v>
      </c>
      <c r="AC30" s="12" t="b">
        <f t="shared" si="15"/>
        <v>0</v>
      </c>
    </row>
    <row r="31" spans="1:29" ht="20.100000000000001" customHeight="1" x14ac:dyDescent="0.2">
      <c r="A31" s="2" t="s">
        <v>214</v>
      </c>
      <c r="B31" s="2" t="s">
        <v>34</v>
      </c>
      <c r="C31" s="2" t="s">
        <v>245</v>
      </c>
      <c r="D31" s="2" t="s">
        <v>78</v>
      </c>
      <c r="E31" s="2" t="s">
        <v>81</v>
      </c>
      <c r="F31" s="2" t="s">
        <v>82</v>
      </c>
      <c r="G31" s="2" t="s">
        <v>321</v>
      </c>
      <c r="H31" s="2" t="s">
        <v>322</v>
      </c>
      <c r="I31" s="16">
        <f t="shared" si="0"/>
        <v>0.73611111111111116</v>
      </c>
      <c r="J31" s="16">
        <f t="shared" si="1"/>
        <v>0.875</v>
      </c>
      <c r="K31" s="2" t="s">
        <v>11</v>
      </c>
      <c r="L31" s="2" t="s">
        <v>14</v>
      </c>
      <c r="M31" s="2"/>
      <c r="N31" s="5">
        <v>3</v>
      </c>
      <c r="O31" s="9" t="str">
        <f t="shared" si="11"/>
        <v>SP.PMBA</v>
      </c>
      <c r="P31" s="14" t="str" cm="1">
        <f t="array" ref="P31">_xlfn.IFS($AB31,$AB$1,$Q31,$Q$1,$R31,$R$1,$S31,$S$1,$T31,$T$1,$U31,$U$1,$V31,$V$1,$W31,$W$1,$X31,$X$1,$Y31,$Y$1,$Z31,$Z$1,$AA31,$AA$1,$AC31,$AC$1)</f>
        <v>MBA</v>
      </c>
      <c r="Q31" s="10" t="b">
        <f t="shared" si="2"/>
        <v>1</v>
      </c>
      <c r="R31" s="10" t="b">
        <f t="shared" si="3"/>
        <v>0</v>
      </c>
      <c r="S31" s="10" t="b">
        <f t="shared" si="4"/>
        <v>0</v>
      </c>
      <c r="T31" s="10" t="b">
        <f t="shared" si="5"/>
        <v>0</v>
      </c>
      <c r="U31" s="10" t="b">
        <f t="shared" si="6"/>
        <v>0</v>
      </c>
      <c r="V31" s="10" t="b">
        <f t="shared" si="7"/>
        <v>0</v>
      </c>
      <c r="W31" s="10" t="b">
        <f t="shared" si="12"/>
        <v>0</v>
      </c>
      <c r="X31" s="10" t="b">
        <f t="shared" si="13"/>
        <v>0</v>
      </c>
      <c r="Y31" s="10" t="b">
        <f t="shared" si="8"/>
        <v>0</v>
      </c>
      <c r="Z31" s="10" t="b">
        <f t="shared" si="9"/>
        <v>0</v>
      </c>
      <c r="AA31" s="10" t="b">
        <f t="shared" si="10"/>
        <v>0</v>
      </c>
      <c r="AB31" s="11" t="b">
        <f t="shared" si="14"/>
        <v>0</v>
      </c>
      <c r="AC31" s="12" t="b">
        <f t="shared" si="15"/>
        <v>0</v>
      </c>
    </row>
    <row r="32" spans="1:29" ht="20.100000000000001" customHeight="1" x14ac:dyDescent="0.2">
      <c r="A32" s="2" t="s">
        <v>214</v>
      </c>
      <c r="B32" s="2" t="s">
        <v>34</v>
      </c>
      <c r="C32" s="2" t="s">
        <v>246</v>
      </c>
      <c r="D32" s="2" t="s">
        <v>84</v>
      </c>
      <c r="E32" s="2" t="s">
        <v>83</v>
      </c>
      <c r="F32" s="2"/>
      <c r="G32" s="2" t="s">
        <v>328</v>
      </c>
      <c r="H32" s="2" t="s">
        <v>329</v>
      </c>
      <c r="I32" s="16">
        <f t="shared" si="0"/>
        <v>0.64583333333333337</v>
      </c>
      <c r="J32" s="16">
        <f t="shared" si="1"/>
        <v>0.70833333333333337</v>
      </c>
      <c r="K32" s="2" t="s">
        <v>11</v>
      </c>
      <c r="L32" s="2" t="s">
        <v>14</v>
      </c>
      <c r="M32" s="2" t="s">
        <v>318</v>
      </c>
      <c r="N32" s="5">
        <v>3</v>
      </c>
      <c r="O32" s="9" t="str">
        <f t="shared" si="11"/>
        <v>SP.BUA</v>
      </c>
      <c r="P32" s="14" t="str" cm="1">
        <f t="array" ref="P32">_xlfn.IFS($AB32,$AB$1,$Q32,$Q$1,$R32,$R$1,$S32,$S$1,$T32,$T$1,$U32,$U$1,$V32,$V$1,$W32,$W$1,$X32,$X$1,$Y32,$Y$1,$Z32,$Z$1,$AA32,$AA$1,$AC32,$AC$1)</f>
        <v>MSBA</v>
      </c>
      <c r="Q32" s="10" t="b">
        <f t="shared" si="2"/>
        <v>0</v>
      </c>
      <c r="R32" s="10" t="b">
        <f t="shared" si="3"/>
        <v>0</v>
      </c>
      <c r="S32" s="10" t="b">
        <f t="shared" si="4"/>
        <v>0</v>
      </c>
      <c r="T32" s="10" t="b">
        <f t="shared" si="5"/>
        <v>1</v>
      </c>
      <c r="U32" s="10" t="b">
        <f t="shared" si="6"/>
        <v>0</v>
      </c>
      <c r="V32" s="10" t="b">
        <f t="shared" si="7"/>
        <v>0</v>
      </c>
      <c r="W32" s="10" t="b">
        <f t="shared" si="12"/>
        <v>0</v>
      </c>
      <c r="X32" s="10" t="b">
        <f t="shared" si="13"/>
        <v>0</v>
      </c>
      <c r="Y32" s="10" t="b">
        <f t="shared" si="8"/>
        <v>0</v>
      </c>
      <c r="Z32" s="10" t="b">
        <f t="shared" si="9"/>
        <v>0</v>
      </c>
      <c r="AA32" s="10" t="b">
        <f t="shared" si="10"/>
        <v>0</v>
      </c>
      <c r="AB32" s="11" t="b">
        <f t="shared" si="14"/>
        <v>0</v>
      </c>
      <c r="AC32" s="12" t="b">
        <f t="shared" si="15"/>
        <v>0</v>
      </c>
    </row>
    <row r="33" spans="1:29" ht="20.100000000000001" customHeight="1" x14ac:dyDescent="0.2">
      <c r="A33" s="2" t="s">
        <v>214</v>
      </c>
      <c r="B33" s="2" t="s">
        <v>8</v>
      </c>
      <c r="C33" s="2" t="s">
        <v>247</v>
      </c>
      <c r="D33" s="2" t="s">
        <v>87</v>
      </c>
      <c r="E33" s="2" t="s">
        <v>85</v>
      </c>
      <c r="F33" s="2" t="s">
        <v>86</v>
      </c>
      <c r="G33" s="2" t="s">
        <v>328</v>
      </c>
      <c r="H33" s="2" t="s">
        <v>324</v>
      </c>
      <c r="I33" s="16">
        <f t="shared" si="0"/>
        <v>0.3611111111111111</v>
      </c>
      <c r="J33" s="16">
        <f t="shared" si="1"/>
        <v>0.4236111111111111</v>
      </c>
      <c r="K33" s="2" t="s">
        <v>11</v>
      </c>
      <c r="L33" s="2" t="s">
        <v>14</v>
      </c>
      <c r="M33" s="2" t="s">
        <v>318</v>
      </c>
      <c r="N33" s="5">
        <v>2.5</v>
      </c>
      <c r="O33" s="9" t="str">
        <f t="shared" si="11"/>
        <v>SA.AN</v>
      </c>
      <c r="P33" s="14" t="str" cm="1">
        <f t="array" ref="P33">_xlfn.IFS($AB33,$AB$1,$Q33,$Q$1,$R33,$R$1,$S33,$S$1,$T33,$T$1,$U33,$U$1,$V33,$V$1,$W33,$W$1,$X33,$X$1,$Y33,$Y$1,$Z33,$Z$1,$AA33,$AA$1,$AC33,$AC$1)</f>
        <v>BA/MA/AIB</v>
      </c>
      <c r="Q33" s="10" t="b">
        <f t="shared" si="2"/>
        <v>0</v>
      </c>
      <c r="R33" s="10" t="b">
        <f t="shared" si="3"/>
        <v>0</v>
      </c>
      <c r="S33" s="10" t="b">
        <f t="shared" si="4"/>
        <v>0</v>
      </c>
      <c r="T33" s="10" t="b">
        <f t="shared" si="5"/>
        <v>0</v>
      </c>
      <c r="U33" s="10" t="b">
        <f t="shared" si="6"/>
        <v>0</v>
      </c>
      <c r="V33" s="10" t="b">
        <f t="shared" si="7"/>
        <v>0</v>
      </c>
      <c r="W33" s="10" t="b">
        <f t="shared" si="12"/>
        <v>1</v>
      </c>
      <c r="X33" s="10" t="b">
        <f t="shared" si="13"/>
        <v>0</v>
      </c>
      <c r="Y33" s="10" t="b">
        <f t="shared" si="8"/>
        <v>0</v>
      </c>
      <c r="Z33" s="10" t="b">
        <f t="shared" si="9"/>
        <v>0</v>
      </c>
      <c r="AA33" s="10" t="b">
        <f t="shared" si="10"/>
        <v>0</v>
      </c>
      <c r="AB33" s="11" t="b">
        <f t="shared" si="14"/>
        <v>0</v>
      </c>
      <c r="AC33" s="12" t="b">
        <f t="shared" si="15"/>
        <v>0</v>
      </c>
    </row>
    <row r="34" spans="1:29" ht="20.100000000000001" customHeight="1" x14ac:dyDescent="0.2">
      <c r="A34" s="2" t="s">
        <v>214</v>
      </c>
      <c r="B34" s="2" t="s">
        <v>8</v>
      </c>
      <c r="C34" s="2" t="s">
        <v>247</v>
      </c>
      <c r="D34" s="2" t="s">
        <v>89</v>
      </c>
      <c r="E34" s="2" t="s">
        <v>88</v>
      </c>
      <c r="F34" s="2"/>
      <c r="G34" s="2" t="s">
        <v>330</v>
      </c>
      <c r="H34" s="2" t="s">
        <v>334</v>
      </c>
      <c r="I34" s="16">
        <f t="shared" si="0"/>
        <v>0.4375</v>
      </c>
      <c r="J34" s="16">
        <f t="shared" si="1"/>
        <v>0.47916666666666669</v>
      </c>
      <c r="K34" s="2" t="s">
        <v>57</v>
      </c>
      <c r="L34" s="2" t="s">
        <v>14</v>
      </c>
      <c r="M34" s="2" t="s">
        <v>318</v>
      </c>
      <c r="N34" s="5">
        <v>0</v>
      </c>
      <c r="O34" s="9" t="str">
        <f t="shared" si="11"/>
        <v>SA.AN.L</v>
      </c>
      <c r="P34" s="14" t="str" cm="1">
        <f t="array" ref="P34">_xlfn.IFS($AB34,$AB$1,$Q34,$Q$1,$R34,$R$1,$S34,$S$1,$T34,$T$1,$U34,$U$1,$V34,$V$1,$W34,$W$1,$X34,$X$1,$Y34,$Y$1,$Z34,$Z$1,$AA34,$AA$1,$AC34,$AC$1)</f>
        <v>BA/MA/AIB</v>
      </c>
      <c r="Q34" s="10" t="b">
        <f t="shared" si="2"/>
        <v>0</v>
      </c>
      <c r="R34" s="10" t="b">
        <f t="shared" si="3"/>
        <v>0</v>
      </c>
      <c r="S34" s="10" t="b">
        <f t="shared" si="4"/>
        <v>0</v>
      </c>
      <c r="T34" s="10" t="b">
        <f t="shared" si="5"/>
        <v>0</v>
      </c>
      <c r="U34" s="10" t="b">
        <f t="shared" si="6"/>
        <v>0</v>
      </c>
      <c r="V34" s="10" t="b">
        <f t="shared" si="7"/>
        <v>0</v>
      </c>
      <c r="W34" s="10" t="b">
        <f t="shared" si="12"/>
        <v>1</v>
      </c>
      <c r="X34" s="10" t="b">
        <f t="shared" si="13"/>
        <v>0</v>
      </c>
      <c r="Y34" s="10" t="b">
        <f t="shared" si="8"/>
        <v>0</v>
      </c>
      <c r="Z34" s="10" t="b">
        <f t="shared" si="9"/>
        <v>0</v>
      </c>
      <c r="AA34" s="10" t="b">
        <f t="shared" si="10"/>
        <v>0</v>
      </c>
      <c r="AB34" s="11" t="b">
        <f t="shared" si="14"/>
        <v>0</v>
      </c>
      <c r="AC34" s="12" t="b">
        <f t="shared" si="15"/>
        <v>0</v>
      </c>
    </row>
    <row r="35" spans="1:29" ht="20.100000000000001" customHeight="1" x14ac:dyDescent="0.2">
      <c r="A35" s="2" t="s">
        <v>214</v>
      </c>
      <c r="B35" s="2" t="s">
        <v>8</v>
      </c>
      <c r="C35" s="2" t="s">
        <v>247</v>
      </c>
      <c r="D35" s="2" t="s">
        <v>87</v>
      </c>
      <c r="E35" s="2" t="s">
        <v>148</v>
      </c>
      <c r="F35" s="2" t="s">
        <v>86</v>
      </c>
      <c r="G35" s="2" t="s">
        <v>330</v>
      </c>
      <c r="H35" s="2" t="s">
        <v>335</v>
      </c>
      <c r="I35" s="16">
        <f t="shared" si="0"/>
        <v>0.79166666666666663</v>
      </c>
      <c r="J35" s="16">
        <f t="shared" si="1"/>
        <v>0.875</v>
      </c>
      <c r="K35" s="2" t="s">
        <v>11</v>
      </c>
      <c r="L35" s="2" t="s">
        <v>12</v>
      </c>
      <c r="M35" s="2" t="s">
        <v>318</v>
      </c>
      <c r="N35" s="5">
        <v>2.5</v>
      </c>
      <c r="O35" s="9" t="str">
        <f t="shared" si="11"/>
        <v>SA.OMSBA</v>
      </c>
      <c r="P35" s="14" t="str" cm="1">
        <f t="array" ref="P35">_xlfn.IFS($AB35,$AB$1,$Q35,$Q$1,$R35,$R$1,$S35,$S$1,$T35,$T$1,$U35,$U$1,$V35,$V$1,$W35,$W$1,$X35,$X$1,$Y35,$Y$1,$Z35,$Z$1,$AA35,$AA$1,$AC35,$AC$1)</f>
        <v>OMSBA</v>
      </c>
      <c r="Q35" s="10" t="b">
        <f t="shared" si="2"/>
        <v>0</v>
      </c>
      <c r="R35" s="10" t="b">
        <f t="shared" si="3"/>
        <v>0</v>
      </c>
      <c r="S35" s="10" t="b">
        <f t="shared" si="4"/>
        <v>0</v>
      </c>
      <c r="T35" s="10" t="b">
        <f t="shared" si="5"/>
        <v>0</v>
      </c>
      <c r="U35" s="10" t="b">
        <f t="shared" si="6"/>
        <v>0</v>
      </c>
      <c r="V35" s="10" t="b">
        <f t="shared" si="7"/>
        <v>0</v>
      </c>
      <c r="W35" s="10" t="b">
        <f t="shared" si="12"/>
        <v>0</v>
      </c>
      <c r="X35" s="10" t="b">
        <f t="shared" si="13"/>
        <v>1</v>
      </c>
      <c r="Y35" s="10" t="b">
        <f t="shared" si="8"/>
        <v>0</v>
      </c>
      <c r="Z35" s="10" t="b">
        <f t="shared" si="9"/>
        <v>0</v>
      </c>
      <c r="AA35" s="10" t="b">
        <f t="shared" si="10"/>
        <v>0</v>
      </c>
      <c r="AB35" s="11" t="b">
        <f t="shared" si="14"/>
        <v>0</v>
      </c>
      <c r="AC35" s="12" t="b">
        <f t="shared" si="15"/>
        <v>0</v>
      </c>
    </row>
    <row r="36" spans="1:29" ht="20.100000000000001" customHeight="1" x14ac:dyDescent="0.2">
      <c r="A36" s="2" t="s">
        <v>214</v>
      </c>
      <c r="B36" s="2" t="s">
        <v>8</v>
      </c>
      <c r="C36" s="2" t="s">
        <v>248</v>
      </c>
      <c r="D36" s="2" t="s">
        <v>92</v>
      </c>
      <c r="E36" s="2" t="s">
        <v>90</v>
      </c>
      <c r="F36" s="2" t="s">
        <v>91</v>
      </c>
      <c r="G36" s="2" t="s">
        <v>328</v>
      </c>
      <c r="H36" s="2" t="s">
        <v>325</v>
      </c>
      <c r="I36" s="16">
        <f t="shared" si="0"/>
        <v>0.4375</v>
      </c>
      <c r="J36" s="16">
        <f t="shared" si="1"/>
        <v>0.5</v>
      </c>
      <c r="K36" s="2" t="s">
        <v>11</v>
      </c>
      <c r="L36" s="2" t="s">
        <v>14</v>
      </c>
      <c r="M36" s="2" t="s">
        <v>318</v>
      </c>
      <c r="N36" s="5">
        <v>2.5</v>
      </c>
      <c r="O36" s="9" t="str">
        <f t="shared" si="11"/>
        <v>SA.MSF</v>
      </c>
      <c r="P36" s="14" t="str" cm="1">
        <f t="array" ref="P36">_xlfn.IFS($AB36,$AB$1,$Q36,$Q$1,$R36,$R$1,$S36,$S$1,$T36,$T$1,$U36,$U$1,$V36,$V$1,$W36,$W$1,$X36,$X$1,$Y36,$Y$1,$Z36,$Z$1,$AA36,$AA$1,$AC36,$AC$1)</f>
        <v>MSF</v>
      </c>
      <c r="Q36" s="10" t="b">
        <f t="shared" si="2"/>
        <v>0</v>
      </c>
      <c r="R36" s="10" t="b">
        <f t="shared" si="3"/>
        <v>1</v>
      </c>
      <c r="S36" s="10" t="b">
        <f t="shared" si="4"/>
        <v>0</v>
      </c>
      <c r="T36" s="10" t="b">
        <f t="shared" si="5"/>
        <v>0</v>
      </c>
      <c r="U36" s="10" t="b">
        <f t="shared" si="6"/>
        <v>0</v>
      </c>
      <c r="V36" s="10" t="b">
        <f t="shared" si="7"/>
        <v>0</v>
      </c>
      <c r="W36" s="10" t="b">
        <f t="shared" si="12"/>
        <v>0</v>
      </c>
      <c r="X36" s="10" t="b">
        <f t="shared" si="13"/>
        <v>0</v>
      </c>
      <c r="Y36" s="10" t="b">
        <f t="shared" si="8"/>
        <v>0</v>
      </c>
      <c r="Z36" s="10" t="b">
        <f t="shared" si="9"/>
        <v>0</v>
      </c>
      <c r="AA36" s="10" t="b">
        <f t="shared" si="10"/>
        <v>0</v>
      </c>
      <c r="AB36" s="11" t="b">
        <f t="shared" si="14"/>
        <v>0</v>
      </c>
      <c r="AC36" s="12" t="b">
        <f t="shared" si="15"/>
        <v>0</v>
      </c>
    </row>
    <row r="37" spans="1:29" ht="20.100000000000001" customHeight="1" x14ac:dyDescent="0.2">
      <c r="A37" s="2" t="s">
        <v>214</v>
      </c>
      <c r="B37" s="2" t="s">
        <v>34</v>
      </c>
      <c r="C37" s="2" t="s">
        <v>249</v>
      </c>
      <c r="D37" s="2" t="s">
        <v>93</v>
      </c>
      <c r="E37" s="2" t="s">
        <v>36</v>
      </c>
      <c r="F37" s="2" t="s">
        <v>86</v>
      </c>
      <c r="G37" s="2" t="s">
        <v>336</v>
      </c>
      <c r="H37" s="2" t="s">
        <v>337</v>
      </c>
      <c r="I37" s="16">
        <f t="shared" si="0"/>
        <v>0.54166666666666663</v>
      </c>
      <c r="J37" s="16">
        <f t="shared" si="1"/>
        <v>0.59722222222222221</v>
      </c>
      <c r="K37" s="2" t="s">
        <v>11</v>
      </c>
      <c r="L37" s="2" t="s">
        <v>14</v>
      </c>
      <c r="M37" s="2" t="s">
        <v>319</v>
      </c>
      <c r="N37" s="5">
        <v>1.5</v>
      </c>
      <c r="O37" s="9" t="str">
        <f t="shared" si="11"/>
        <v>SP.PHD</v>
      </c>
      <c r="P37" s="14" t="str" cm="1">
        <f t="array" ref="P37">_xlfn.IFS($AB37,$AB$1,$Q37,$Q$1,$R37,$R$1,$S37,$S$1,$T37,$T$1,$U37,$U$1,$V37,$V$1,$W37,$W$1,$X37,$X$1,$Y37,$Y$1,$Z37,$Z$1,$AA37,$AA$1,$AC37,$AC$1)</f>
        <v>PHD</v>
      </c>
      <c r="Q37" s="10" t="b">
        <f t="shared" si="2"/>
        <v>0</v>
      </c>
      <c r="R37" s="10" t="b">
        <f t="shared" si="3"/>
        <v>0</v>
      </c>
      <c r="S37" s="10" t="b">
        <f t="shared" si="4"/>
        <v>0</v>
      </c>
      <c r="T37" s="10" t="b">
        <f t="shared" si="5"/>
        <v>0</v>
      </c>
      <c r="U37" s="10" t="b">
        <f t="shared" si="6"/>
        <v>0</v>
      </c>
      <c r="V37" s="10" t="b">
        <f t="shared" si="7"/>
        <v>0</v>
      </c>
      <c r="W37" s="10" t="b">
        <f t="shared" si="12"/>
        <v>0</v>
      </c>
      <c r="X37" s="10" t="b">
        <f t="shared" si="13"/>
        <v>0</v>
      </c>
      <c r="Y37" s="10" t="b">
        <f t="shared" si="8"/>
        <v>1</v>
      </c>
      <c r="Z37" s="10" t="b">
        <f t="shared" si="9"/>
        <v>0</v>
      </c>
      <c r="AA37" s="10" t="b">
        <f t="shared" si="10"/>
        <v>0</v>
      </c>
      <c r="AB37" s="11" t="b">
        <f t="shared" si="14"/>
        <v>0</v>
      </c>
      <c r="AC37" s="12" t="b">
        <f t="shared" si="15"/>
        <v>0</v>
      </c>
    </row>
    <row r="38" spans="1:29" ht="20.100000000000001" customHeight="1" x14ac:dyDescent="0.2">
      <c r="A38" s="2" t="s">
        <v>215</v>
      </c>
      <c r="B38" s="2" t="s">
        <v>16</v>
      </c>
      <c r="C38" s="2" t="s">
        <v>250</v>
      </c>
      <c r="D38" s="2" t="s">
        <v>95</v>
      </c>
      <c r="E38" s="2" t="s">
        <v>47</v>
      </c>
      <c r="F38" s="2" t="s">
        <v>94</v>
      </c>
      <c r="G38" s="2"/>
      <c r="H38" s="2" t="s">
        <v>364</v>
      </c>
      <c r="I38" s="16" t="str">
        <f t="shared" si="0"/>
        <v/>
      </c>
      <c r="J38" s="16" t="str">
        <f t="shared" si="1"/>
        <v/>
      </c>
      <c r="K38" s="2" t="s">
        <v>11</v>
      </c>
      <c r="L38" s="2" t="s">
        <v>315</v>
      </c>
      <c r="M38" s="2"/>
      <c r="N38" s="5">
        <v>2.5</v>
      </c>
      <c r="O38" s="9" t="str">
        <f t="shared" si="11"/>
        <v>SB.EMBA.HYFX</v>
      </c>
      <c r="P38" s="14" t="str" cm="1">
        <f t="array" ref="P38">_xlfn.IFS($AB38,$AB$1,$Q38,$Q$1,$R38,$R$1,$S38,$S$1,$T38,$T$1,$U38,$U$1,$V38,$V$1,$W38,$W$1,$X38,$X$1,$Y38,$Y$1,$Z38,$Z$1,$AA38,$AA$1,$AC38,$AC$1)</f>
        <v>EMBA</v>
      </c>
      <c r="Q38" s="10" t="b">
        <f t="shared" si="2"/>
        <v>1</v>
      </c>
      <c r="R38" s="10" t="b">
        <f t="shared" si="3"/>
        <v>0</v>
      </c>
      <c r="S38" s="10" t="b">
        <f t="shared" si="4"/>
        <v>0</v>
      </c>
      <c r="T38" s="10" t="b">
        <f t="shared" si="5"/>
        <v>0</v>
      </c>
      <c r="U38" s="10" t="b">
        <f t="shared" si="6"/>
        <v>0</v>
      </c>
      <c r="V38" s="10" t="b">
        <f t="shared" si="7"/>
        <v>0</v>
      </c>
      <c r="W38" s="10" t="b">
        <f t="shared" si="12"/>
        <v>0</v>
      </c>
      <c r="X38" s="10" t="b">
        <f t="shared" si="13"/>
        <v>0</v>
      </c>
      <c r="Y38" s="10" t="b">
        <f t="shared" si="8"/>
        <v>0</v>
      </c>
      <c r="Z38" s="10" t="b">
        <f t="shared" si="9"/>
        <v>0</v>
      </c>
      <c r="AA38" s="10" t="b">
        <f t="shared" si="10"/>
        <v>0</v>
      </c>
      <c r="AB38" s="11" t="b">
        <f t="shared" si="14"/>
        <v>1</v>
      </c>
      <c r="AC38" s="12" t="b">
        <f t="shared" si="15"/>
        <v>0</v>
      </c>
    </row>
    <row r="39" spans="1:29" ht="20.100000000000001" customHeight="1" x14ac:dyDescent="0.2">
      <c r="A39" s="2" t="s">
        <v>216</v>
      </c>
      <c r="B39" s="2" t="s">
        <v>16</v>
      </c>
      <c r="C39" s="2" t="s">
        <v>251</v>
      </c>
      <c r="D39" s="2" t="s">
        <v>96</v>
      </c>
      <c r="E39" s="2" t="s">
        <v>47</v>
      </c>
      <c r="F39" s="2" t="s">
        <v>40</v>
      </c>
      <c r="G39" s="2" t="s">
        <v>321</v>
      </c>
      <c r="H39" s="2" t="s">
        <v>322</v>
      </c>
      <c r="I39" s="16">
        <f t="shared" si="0"/>
        <v>0.73611111111111116</v>
      </c>
      <c r="J39" s="16">
        <f t="shared" si="1"/>
        <v>0.875</v>
      </c>
      <c r="K39" s="2" t="s">
        <v>11</v>
      </c>
      <c r="L39" s="2" t="s">
        <v>315</v>
      </c>
      <c r="M39" s="2" t="s">
        <v>318</v>
      </c>
      <c r="N39" s="5">
        <v>2.5</v>
      </c>
      <c r="O39" s="9" t="str">
        <f t="shared" si="11"/>
        <v>SB.EMBA.HYFX</v>
      </c>
      <c r="P39" s="14" t="str" cm="1">
        <f t="array" ref="P39">_xlfn.IFS($AB39,$AB$1,$Q39,$Q$1,$R39,$R$1,$S39,$S$1,$T39,$T$1,$U39,$U$1,$V39,$V$1,$W39,$W$1,$X39,$X$1,$Y39,$Y$1,$Z39,$Z$1,$AA39,$AA$1,$AC39,$AC$1)</f>
        <v>EMBA</v>
      </c>
      <c r="Q39" s="10" t="b">
        <f t="shared" si="2"/>
        <v>1</v>
      </c>
      <c r="R39" s="10" t="b">
        <f t="shared" si="3"/>
        <v>0</v>
      </c>
      <c r="S39" s="10" t="b">
        <f t="shared" si="4"/>
        <v>0</v>
      </c>
      <c r="T39" s="10" t="b">
        <f t="shared" si="5"/>
        <v>0</v>
      </c>
      <c r="U39" s="10" t="b">
        <f t="shared" si="6"/>
        <v>0</v>
      </c>
      <c r="V39" s="10" t="b">
        <f t="shared" si="7"/>
        <v>0</v>
      </c>
      <c r="W39" s="10" t="b">
        <f t="shared" si="12"/>
        <v>0</v>
      </c>
      <c r="X39" s="10" t="b">
        <f t="shared" si="13"/>
        <v>0</v>
      </c>
      <c r="Y39" s="10" t="b">
        <f t="shared" si="8"/>
        <v>0</v>
      </c>
      <c r="Z39" s="10" t="b">
        <f t="shared" si="9"/>
        <v>0</v>
      </c>
      <c r="AA39" s="10" t="b">
        <f t="shared" si="10"/>
        <v>0</v>
      </c>
      <c r="AB39" s="11" t="b">
        <f t="shared" si="14"/>
        <v>1</v>
      </c>
      <c r="AC39" s="12" t="b">
        <f t="shared" si="15"/>
        <v>0</v>
      </c>
    </row>
    <row r="40" spans="1:29" ht="20.100000000000001" customHeight="1" x14ac:dyDescent="0.2">
      <c r="A40" s="2" t="s">
        <v>216</v>
      </c>
      <c r="B40" s="2" t="s">
        <v>16</v>
      </c>
      <c r="C40" s="2" t="s">
        <v>251</v>
      </c>
      <c r="D40" s="2" t="s">
        <v>96</v>
      </c>
      <c r="E40" s="2" t="s">
        <v>97</v>
      </c>
      <c r="F40" s="2" t="s">
        <v>40</v>
      </c>
      <c r="G40" s="2" t="s">
        <v>321</v>
      </c>
      <c r="H40" s="2" t="s">
        <v>322</v>
      </c>
      <c r="I40" s="16">
        <f t="shared" si="0"/>
        <v>0.73611111111111116</v>
      </c>
      <c r="J40" s="16">
        <f t="shared" si="1"/>
        <v>0.875</v>
      </c>
      <c r="K40" s="2" t="s">
        <v>11</v>
      </c>
      <c r="L40" s="2" t="s">
        <v>14</v>
      </c>
      <c r="M40" s="2" t="s">
        <v>318</v>
      </c>
      <c r="N40" s="5">
        <v>2.5</v>
      </c>
      <c r="O40" s="9" t="str">
        <f t="shared" si="11"/>
        <v>SB.PMBA</v>
      </c>
      <c r="P40" s="14" t="str" cm="1">
        <f t="array" ref="P40">_xlfn.IFS($AB40,$AB$1,$Q40,$Q$1,$R40,$R$1,$S40,$S$1,$T40,$T$1,$U40,$U$1,$V40,$V$1,$W40,$W$1,$X40,$X$1,$Y40,$Y$1,$Z40,$Z$1,$AA40,$AA$1,$AC40,$AC$1)</f>
        <v>MBA</v>
      </c>
      <c r="Q40" s="10" t="b">
        <f t="shared" si="2"/>
        <v>1</v>
      </c>
      <c r="R40" s="10" t="b">
        <f t="shared" si="3"/>
        <v>0</v>
      </c>
      <c r="S40" s="10" t="b">
        <f t="shared" si="4"/>
        <v>0</v>
      </c>
      <c r="T40" s="10" t="b">
        <f t="shared" si="5"/>
        <v>0</v>
      </c>
      <c r="U40" s="10" t="b">
        <f t="shared" si="6"/>
        <v>0</v>
      </c>
      <c r="V40" s="10" t="b">
        <f t="shared" si="7"/>
        <v>0</v>
      </c>
      <c r="W40" s="10" t="b">
        <f t="shared" si="12"/>
        <v>0</v>
      </c>
      <c r="X40" s="10" t="b">
        <f t="shared" si="13"/>
        <v>0</v>
      </c>
      <c r="Y40" s="10" t="b">
        <f t="shared" si="8"/>
        <v>0</v>
      </c>
      <c r="Z40" s="10" t="b">
        <f t="shared" si="9"/>
        <v>0</v>
      </c>
      <c r="AA40" s="10" t="b">
        <f t="shared" si="10"/>
        <v>0</v>
      </c>
      <c r="AB40" s="11" t="b">
        <f t="shared" si="14"/>
        <v>0</v>
      </c>
      <c r="AC40" s="12" t="b">
        <f t="shared" si="15"/>
        <v>0</v>
      </c>
    </row>
    <row r="41" spans="1:29" ht="20.100000000000001" customHeight="1" x14ac:dyDescent="0.2">
      <c r="A41" s="2" t="s">
        <v>216</v>
      </c>
      <c r="B41" s="2" t="s">
        <v>16</v>
      </c>
      <c r="C41" s="2" t="s">
        <v>252</v>
      </c>
      <c r="D41" s="2" t="s">
        <v>98</v>
      </c>
      <c r="E41" s="2" t="s">
        <v>20</v>
      </c>
      <c r="F41" s="2" t="s">
        <v>40</v>
      </c>
      <c r="G41" s="2" t="s">
        <v>331</v>
      </c>
      <c r="H41" s="2" t="s">
        <v>322</v>
      </c>
      <c r="I41" s="16">
        <f t="shared" si="0"/>
        <v>0.73611111111111116</v>
      </c>
      <c r="J41" s="16">
        <f t="shared" si="1"/>
        <v>0.875</v>
      </c>
      <c r="K41" s="2" t="s">
        <v>11</v>
      </c>
      <c r="L41" s="2" t="s">
        <v>14</v>
      </c>
      <c r="M41" s="2" t="s">
        <v>318</v>
      </c>
      <c r="N41" s="5">
        <v>2.5</v>
      </c>
      <c r="O41" s="9" t="str">
        <f t="shared" si="11"/>
        <v>SB.ELCT</v>
      </c>
      <c r="P41" s="14" t="str" cm="1">
        <f t="array" ref="P41">_xlfn.IFS($AB41,$AB$1,$Q41,$Q$1,$R41,$R$1,$S41,$S$1,$T41,$T$1,$U41,$U$1,$V41,$V$1,$W41,$W$1,$X41,$X$1,$Y41,$Y$1,$Z41,$Z$1,$AA41,$AA$1,$AC41,$AC$1)</f>
        <v>Elective</v>
      </c>
      <c r="Q41" s="10" t="b">
        <f t="shared" si="2"/>
        <v>0</v>
      </c>
      <c r="R41" s="10" t="b">
        <f t="shared" si="3"/>
        <v>0</v>
      </c>
      <c r="S41" s="10" t="b">
        <f t="shared" si="4"/>
        <v>0</v>
      </c>
      <c r="T41" s="10" t="b">
        <f t="shared" si="5"/>
        <v>0</v>
      </c>
      <c r="U41" s="10" t="b">
        <f t="shared" si="6"/>
        <v>0</v>
      </c>
      <c r="V41" s="10" t="b">
        <f t="shared" si="7"/>
        <v>0</v>
      </c>
      <c r="W41" s="10" t="b">
        <f t="shared" si="12"/>
        <v>0</v>
      </c>
      <c r="X41" s="10" t="b">
        <f t="shared" si="13"/>
        <v>0</v>
      </c>
      <c r="Y41" s="10" t="b">
        <f t="shared" si="8"/>
        <v>0</v>
      </c>
      <c r="Z41" s="10" t="b">
        <f t="shared" si="9"/>
        <v>1</v>
      </c>
      <c r="AA41" s="10" t="b">
        <f t="shared" si="10"/>
        <v>0</v>
      </c>
      <c r="AB41" s="11" t="b">
        <f t="shared" si="14"/>
        <v>0</v>
      </c>
      <c r="AC41" s="12" t="b">
        <f t="shared" si="15"/>
        <v>0</v>
      </c>
    </row>
    <row r="42" spans="1:29" ht="20.100000000000001" customHeight="1" x14ac:dyDescent="0.2">
      <c r="A42" s="2" t="s">
        <v>216</v>
      </c>
      <c r="B42" s="2" t="s">
        <v>16</v>
      </c>
      <c r="C42" s="2" t="s">
        <v>252</v>
      </c>
      <c r="D42" s="2" t="s">
        <v>98</v>
      </c>
      <c r="E42" s="2" t="s">
        <v>47</v>
      </c>
      <c r="F42" s="2" t="s">
        <v>40</v>
      </c>
      <c r="G42" s="2" t="s">
        <v>331</v>
      </c>
      <c r="H42" s="2" t="s">
        <v>322</v>
      </c>
      <c r="I42" s="16">
        <f t="shared" si="0"/>
        <v>0.73611111111111116</v>
      </c>
      <c r="J42" s="16">
        <f t="shared" si="1"/>
        <v>0.875</v>
      </c>
      <c r="K42" s="2" t="s">
        <v>11</v>
      </c>
      <c r="L42" s="2" t="s">
        <v>315</v>
      </c>
      <c r="M42" s="2" t="s">
        <v>318</v>
      </c>
      <c r="N42" s="5">
        <v>2.5</v>
      </c>
      <c r="O42" s="9" t="str">
        <f t="shared" si="11"/>
        <v>SB.EMBA.HYFX</v>
      </c>
      <c r="P42" s="14" t="str" cm="1">
        <f t="array" ref="P42">_xlfn.IFS($AB42,$AB$1,$Q42,$Q$1,$R42,$R$1,$S42,$S$1,$T42,$T$1,$U42,$U$1,$V42,$V$1,$W42,$W$1,$X42,$X$1,$Y42,$Y$1,$Z42,$Z$1,$AA42,$AA$1,$AC42,$AC$1)</f>
        <v>EMBA</v>
      </c>
      <c r="Q42" s="10" t="b">
        <f t="shared" si="2"/>
        <v>1</v>
      </c>
      <c r="R42" s="10" t="b">
        <f t="shared" si="3"/>
        <v>0</v>
      </c>
      <c r="S42" s="10" t="b">
        <f t="shared" si="4"/>
        <v>0</v>
      </c>
      <c r="T42" s="10" t="b">
        <f t="shared" si="5"/>
        <v>0</v>
      </c>
      <c r="U42" s="10" t="b">
        <f t="shared" si="6"/>
        <v>0</v>
      </c>
      <c r="V42" s="10" t="b">
        <f t="shared" si="7"/>
        <v>0</v>
      </c>
      <c r="W42" s="10" t="b">
        <f t="shared" si="12"/>
        <v>0</v>
      </c>
      <c r="X42" s="10" t="b">
        <f t="shared" si="13"/>
        <v>0</v>
      </c>
      <c r="Y42" s="10" t="b">
        <f t="shared" si="8"/>
        <v>0</v>
      </c>
      <c r="Z42" s="10" t="b">
        <f t="shared" si="9"/>
        <v>0</v>
      </c>
      <c r="AA42" s="10" t="b">
        <f t="shared" si="10"/>
        <v>0</v>
      </c>
      <c r="AB42" s="11" t="b">
        <f t="shared" si="14"/>
        <v>1</v>
      </c>
      <c r="AC42" s="12" t="b">
        <f t="shared" si="15"/>
        <v>0</v>
      </c>
    </row>
    <row r="43" spans="1:29" ht="20.100000000000001" customHeight="1" x14ac:dyDescent="0.2">
      <c r="A43" s="2" t="s">
        <v>216</v>
      </c>
      <c r="B43" s="2" t="s">
        <v>8</v>
      </c>
      <c r="C43" s="2" t="s">
        <v>253</v>
      </c>
      <c r="D43" s="2" t="s">
        <v>100</v>
      </c>
      <c r="E43" s="2" t="s">
        <v>90</v>
      </c>
      <c r="F43" s="2" t="s">
        <v>99</v>
      </c>
      <c r="G43" s="2" t="s">
        <v>323</v>
      </c>
      <c r="H43" s="2" t="s">
        <v>324</v>
      </c>
      <c r="I43" s="16">
        <f t="shared" si="0"/>
        <v>0.3611111111111111</v>
      </c>
      <c r="J43" s="16">
        <f t="shared" si="1"/>
        <v>0.4236111111111111</v>
      </c>
      <c r="K43" s="2" t="s">
        <v>11</v>
      </c>
      <c r="L43" s="2" t="s">
        <v>14</v>
      </c>
      <c r="M43" s="2" t="s">
        <v>318</v>
      </c>
      <c r="N43" s="5">
        <v>2.5</v>
      </c>
      <c r="O43" s="9" t="str">
        <f t="shared" si="11"/>
        <v>SA.MSF</v>
      </c>
      <c r="P43" s="14" t="str" cm="1">
        <f t="array" ref="P43">_xlfn.IFS($AB43,$AB$1,$Q43,$Q$1,$R43,$R$1,$S43,$S$1,$T43,$T$1,$U43,$U$1,$V43,$V$1,$W43,$W$1,$X43,$X$1,$Y43,$Y$1,$Z43,$Z$1,$AA43,$AA$1,$AC43,$AC$1)</f>
        <v>MSF</v>
      </c>
      <c r="Q43" s="10" t="b">
        <f t="shared" si="2"/>
        <v>0</v>
      </c>
      <c r="R43" s="10" t="b">
        <f t="shared" si="3"/>
        <v>1</v>
      </c>
      <c r="S43" s="10" t="b">
        <f t="shared" si="4"/>
        <v>0</v>
      </c>
      <c r="T43" s="10" t="b">
        <f t="shared" si="5"/>
        <v>0</v>
      </c>
      <c r="U43" s="10" t="b">
        <f t="shared" si="6"/>
        <v>0</v>
      </c>
      <c r="V43" s="10" t="b">
        <f t="shared" si="7"/>
        <v>0</v>
      </c>
      <c r="W43" s="10" t="b">
        <f t="shared" si="12"/>
        <v>0</v>
      </c>
      <c r="X43" s="10" t="b">
        <f t="shared" si="13"/>
        <v>0</v>
      </c>
      <c r="Y43" s="10" t="b">
        <f t="shared" si="8"/>
        <v>0</v>
      </c>
      <c r="Z43" s="10" t="b">
        <f t="shared" si="9"/>
        <v>0</v>
      </c>
      <c r="AA43" s="10" t="b">
        <f t="shared" si="10"/>
        <v>0</v>
      </c>
      <c r="AB43" s="11" t="b">
        <f t="shared" si="14"/>
        <v>0</v>
      </c>
      <c r="AC43" s="12" t="b">
        <f t="shared" si="15"/>
        <v>0</v>
      </c>
    </row>
    <row r="44" spans="1:29" ht="20.100000000000001" customHeight="1" x14ac:dyDescent="0.2">
      <c r="A44" s="2" t="s">
        <v>216</v>
      </c>
      <c r="B44" s="2" t="s">
        <v>8</v>
      </c>
      <c r="C44" s="2" t="s">
        <v>253</v>
      </c>
      <c r="D44" s="2" t="s">
        <v>102</v>
      </c>
      <c r="E44" s="2" t="s">
        <v>101</v>
      </c>
      <c r="F44" s="2"/>
      <c r="G44" s="2"/>
      <c r="H44" s="2"/>
      <c r="I44" s="16" t="str">
        <f t="shared" si="0"/>
        <v/>
      </c>
      <c r="J44" s="16" t="str">
        <f t="shared" si="1"/>
        <v/>
      </c>
      <c r="K44" s="2" t="s">
        <v>57</v>
      </c>
      <c r="L44" s="2" t="s">
        <v>14</v>
      </c>
      <c r="M44" s="2" t="s">
        <v>318</v>
      </c>
      <c r="N44" s="5">
        <v>0</v>
      </c>
      <c r="O44" s="9" t="str">
        <f t="shared" si="11"/>
        <v>SA.MSF.L</v>
      </c>
      <c r="P44" s="14" t="str" cm="1">
        <f t="array" ref="P44">_xlfn.IFS($AB44,$AB$1,$Q44,$Q$1,$R44,$R$1,$S44,$S$1,$T44,$T$1,$U44,$U$1,$V44,$V$1,$W44,$W$1,$X44,$X$1,$Y44,$Y$1,$Z44,$Z$1,$AA44,$AA$1,$AC44,$AC$1)</f>
        <v>MSF</v>
      </c>
      <c r="Q44" s="10" t="b">
        <f t="shared" si="2"/>
        <v>0</v>
      </c>
      <c r="R44" s="10" t="b">
        <f t="shared" si="3"/>
        <v>1</v>
      </c>
      <c r="S44" s="10" t="b">
        <f t="shared" si="4"/>
        <v>0</v>
      </c>
      <c r="T44" s="10" t="b">
        <f t="shared" si="5"/>
        <v>0</v>
      </c>
      <c r="U44" s="10" t="b">
        <f t="shared" si="6"/>
        <v>0</v>
      </c>
      <c r="V44" s="10" t="b">
        <f t="shared" si="7"/>
        <v>0</v>
      </c>
      <c r="W44" s="10" t="b">
        <f t="shared" si="12"/>
        <v>0</v>
      </c>
      <c r="X44" s="10" t="b">
        <f t="shared" si="13"/>
        <v>0</v>
      </c>
      <c r="Y44" s="10" t="b">
        <f t="shared" si="8"/>
        <v>0</v>
      </c>
      <c r="Z44" s="10" t="b">
        <f t="shared" si="9"/>
        <v>0</v>
      </c>
      <c r="AA44" s="10" t="b">
        <f t="shared" si="10"/>
        <v>0</v>
      </c>
      <c r="AB44" s="11" t="b">
        <f t="shared" si="14"/>
        <v>0</v>
      </c>
      <c r="AC44" s="12" t="b">
        <f t="shared" si="15"/>
        <v>0</v>
      </c>
    </row>
    <row r="45" spans="1:29" ht="20.100000000000001" customHeight="1" x14ac:dyDescent="0.2">
      <c r="A45" s="2" t="s">
        <v>216</v>
      </c>
      <c r="B45" s="2" t="s">
        <v>8</v>
      </c>
      <c r="C45" s="2" t="s">
        <v>254</v>
      </c>
      <c r="D45" s="2" t="s">
        <v>104</v>
      </c>
      <c r="E45" s="2" t="s">
        <v>43</v>
      </c>
      <c r="F45" s="2" t="s">
        <v>103</v>
      </c>
      <c r="G45" s="2" t="s">
        <v>326</v>
      </c>
      <c r="H45" s="2" t="s">
        <v>322</v>
      </c>
      <c r="I45" s="16">
        <f t="shared" si="0"/>
        <v>0.73611111111111116</v>
      </c>
      <c r="J45" s="16">
        <f t="shared" si="1"/>
        <v>0.875</v>
      </c>
      <c r="K45" s="2" t="s">
        <v>11</v>
      </c>
      <c r="L45" s="2" t="s">
        <v>14</v>
      </c>
      <c r="M45" s="2"/>
      <c r="N45" s="5">
        <v>2.5</v>
      </c>
      <c r="O45" s="9" t="str">
        <f t="shared" si="11"/>
        <v>SA.ELCT</v>
      </c>
      <c r="P45" s="14" t="str" cm="1">
        <f t="array" ref="P45">_xlfn.IFS($AB45,$AB$1,$Q45,$Q$1,$R45,$R$1,$S45,$S$1,$T45,$T$1,$U45,$U$1,$V45,$V$1,$W45,$W$1,$X45,$X$1,$Y45,$Y$1,$Z45,$Z$1,$AA45,$AA$1,$AC45,$AC$1)</f>
        <v>Elective</v>
      </c>
      <c r="Q45" s="10" t="b">
        <f t="shared" si="2"/>
        <v>0</v>
      </c>
      <c r="R45" s="10" t="b">
        <f t="shared" si="3"/>
        <v>0</v>
      </c>
      <c r="S45" s="10" t="b">
        <f t="shared" si="4"/>
        <v>0</v>
      </c>
      <c r="T45" s="10" t="b">
        <f t="shared" si="5"/>
        <v>0</v>
      </c>
      <c r="U45" s="10" t="b">
        <f t="shared" si="6"/>
        <v>0</v>
      </c>
      <c r="V45" s="10" t="b">
        <f t="shared" si="7"/>
        <v>0</v>
      </c>
      <c r="W45" s="10" t="b">
        <f t="shared" si="12"/>
        <v>0</v>
      </c>
      <c r="X45" s="10" t="b">
        <f t="shared" si="13"/>
        <v>0</v>
      </c>
      <c r="Y45" s="10" t="b">
        <f t="shared" si="8"/>
        <v>0</v>
      </c>
      <c r="Z45" s="10" t="b">
        <f t="shared" si="9"/>
        <v>1</v>
      </c>
      <c r="AA45" s="10" t="b">
        <f t="shared" si="10"/>
        <v>0</v>
      </c>
      <c r="AB45" s="11" t="b">
        <f t="shared" si="14"/>
        <v>0</v>
      </c>
      <c r="AC45" s="12" t="b">
        <f t="shared" si="15"/>
        <v>0</v>
      </c>
    </row>
    <row r="46" spans="1:29" ht="20.100000000000001" customHeight="1" x14ac:dyDescent="0.2">
      <c r="A46" s="2" t="s">
        <v>216</v>
      </c>
      <c r="B46" s="2" t="s">
        <v>8</v>
      </c>
      <c r="C46" s="2" t="s">
        <v>255</v>
      </c>
      <c r="D46" s="2" t="s">
        <v>106</v>
      </c>
      <c r="E46" s="2" t="s">
        <v>90</v>
      </c>
      <c r="F46" s="2" t="s">
        <v>105</v>
      </c>
      <c r="G46" s="2" t="s">
        <v>323</v>
      </c>
      <c r="H46" s="2" t="s">
        <v>325</v>
      </c>
      <c r="I46" s="16">
        <f t="shared" si="0"/>
        <v>0.4375</v>
      </c>
      <c r="J46" s="16">
        <f t="shared" si="1"/>
        <v>0.5</v>
      </c>
      <c r="K46" s="2" t="s">
        <v>11</v>
      </c>
      <c r="L46" s="2" t="s">
        <v>14</v>
      </c>
      <c r="M46" s="2" t="s">
        <v>318</v>
      </c>
      <c r="N46" s="5">
        <v>2.5</v>
      </c>
      <c r="O46" s="9" t="str">
        <f t="shared" si="11"/>
        <v>SA.MSF</v>
      </c>
      <c r="P46" s="14" t="str" cm="1">
        <f t="array" ref="P46">_xlfn.IFS($AB46,$AB$1,$Q46,$Q$1,$R46,$R$1,$S46,$S$1,$T46,$T$1,$U46,$U$1,$V46,$V$1,$W46,$W$1,$X46,$X$1,$Y46,$Y$1,$Z46,$Z$1,$AA46,$AA$1,$AC46,$AC$1)</f>
        <v>MSF</v>
      </c>
      <c r="Q46" s="10" t="b">
        <f t="shared" si="2"/>
        <v>0</v>
      </c>
      <c r="R46" s="10" t="b">
        <f t="shared" si="3"/>
        <v>1</v>
      </c>
      <c r="S46" s="10" t="b">
        <f t="shared" si="4"/>
        <v>0</v>
      </c>
      <c r="T46" s="10" t="b">
        <f t="shared" si="5"/>
        <v>0</v>
      </c>
      <c r="U46" s="10" t="b">
        <f t="shared" si="6"/>
        <v>0</v>
      </c>
      <c r="V46" s="10" t="b">
        <f t="shared" si="7"/>
        <v>0</v>
      </c>
      <c r="W46" s="10" t="b">
        <f t="shared" si="12"/>
        <v>0</v>
      </c>
      <c r="X46" s="10" t="b">
        <f t="shared" si="13"/>
        <v>0</v>
      </c>
      <c r="Y46" s="10" t="b">
        <f t="shared" si="8"/>
        <v>0</v>
      </c>
      <c r="Z46" s="10" t="b">
        <f t="shared" si="9"/>
        <v>0</v>
      </c>
      <c r="AA46" s="10" t="b">
        <f t="shared" si="10"/>
        <v>0</v>
      </c>
      <c r="AB46" s="11" t="b">
        <f t="shared" si="14"/>
        <v>0</v>
      </c>
      <c r="AC46" s="12" t="b">
        <f t="shared" si="15"/>
        <v>0</v>
      </c>
    </row>
    <row r="47" spans="1:29" ht="20.100000000000001" customHeight="1" x14ac:dyDescent="0.2">
      <c r="A47" s="2" t="s">
        <v>216</v>
      </c>
      <c r="B47" s="2" t="s">
        <v>8</v>
      </c>
      <c r="C47" s="2" t="s">
        <v>256</v>
      </c>
      <c r="D47" s="2" t="s">
        <v>108</v>
      </c>
      <c r="E47" s="2" t="s">
        <v>43</v>
      </c>
      <c r="F47" s="2" t="s">
        <v>107</v>
      </c>
      <c r="G47" s="2" t="s">
        <v>331</v>
      </c>
      <c r="H47" s="2" t="s">
        <v>322</v>
      </c>
      <c r="I47" s="16">
        <f t="shared" si="0"/>
        <v>0.73611111111111116</v>
      </c>
      <c r="J47" s="16">
        <f t="shared" si="1"/>
        <v>0.875</v>
      </c>
      <c r="K47" s="2" t="s">
        <v>11</v>
      </c>
      <c r="L47" s="2" t="s">
        <v>14</v>
      </c>
      <c r="M47" s="2" t="s">
        <v>318</v>
      </c>
      <c r="N47" s="5">
        <v>2.5</v>
      </c>
      <c r="O47" s="9" t="str">
        <f t="shared" si="11"/>
        <v>SA.ELCT</v>
      </c>
      <c r="P47" s="14" t="str" cm="1">
        <f t="array" ref="P47">_xlfn.IFS($AB47,$AB$1,$Q47,$Q$1,$R47,$R$1,$S47,$S$1,$T47,$T$1,$U47,$U$1,$V47,$V$1,$W47,$W$1,$X47,$X$1,$Y47,$Y$1,$Z47,$Z$1,$AA47,$AA$1,$AC47,$AC$1)</f>
        <v>Elective</v>
      </c>
      <c r="Q47" s="10" t="b">
        <f t="shared" si="2"/>
        <v>0</v>
      </c>
      <c r="R47" s="10" t="b">
        <f t="shared" si="3"/>
        <v>0</v>
      </c>
      <c r="S47" s="10" t="b">
        <f t="shared" si="4"/>
        <v>0</v>
      </c>
      <c r="T47" s="10" t="b">
        <f t="shared" si="5"/>
        <v>0</v>
      </c>
      <c r="U47" s="10" t="b">
        <f t="shared" si="6"/>
        <v>0</v>
      </c>
      <c r="V47" s="10" t="b">
        <f t="shared" si="7"/>
        <v>0</v>
      </c>
      <c r="W47" s="10" t="b">
        <f t="shared" si="12"/>
        <v>0</v>
      </c>
      <c r="X47" s="10" t="b">
        <f t="shared" si="13"/>
        <v>0</v>
      </c>
      <c r="Y47" s="10" t="b">
        <f t="shared" si="8"/>
        <v>0</v>
      </c>
      <c r="Z47" s="10" t="b">
        <f t="shared" si="9"/>
        <v>1</v>
      </c>
      <c r="AA47" s="10" t="b">
        <f t="shared" si="10"/>
        <v>0</v>
      </c>
      <c r="AB47" s="11" t="b">
        <f t="shared" si="14"/>
        <v>0</v>
      </c>
      <c r="AC47" s="12" t="b">
        <f t="shared" si="15"/>
        <v>0</v>
      </c>
    </row>
    <row r="48" spans="1:29" ht="20.100000000000001" customHeight="1" x14ac:dyDescent="0.2">
      <c r="A48" s="2" t="s">
        <v>216</v>
      </c>
      <c r="B48" s="2" t="s">
        <v>16</v>
      </c>
      <c r="C48" s="2" t="s">
        <v>257</v>
      </c>
      <c r="D48" s="2" t="s">
        <v>110</v>
      </c>
      <c r="E48" s="2" t="s">
        <v>19</v>
      </c>
      <c r="F48" s="2" t="s">
        <v>109</v>
      </c>
      <c r="G48" s="2" t="s">
        <v>328</v>
      </c>
      <c r="H48" s="2" t="s">
        <v>327</v>
      </c>
      <c r="I48" s="16">
        <f t="shared" si="0"/>
        <v>0.56944444444444442</v>
      </c>
      <c r="J48" s="16">
        <f t="shared" si="1"/>
        <v>0.63194444444444442</v>
      </c>
      <c r="K48" s="2" t="s">
        <v>11</v>
      </c>
      <c r="L48" s="2" t="s">
        <v>14</v>
      </c>
      <c r="M48" s="2" t="s">
        <v>318</v>
      </c>
      <c r="N48" s="5">
        <v>2.5</v>
      </c>
      <c r="O48" s="9" t="str">
        <f t="shared" si="11"/>
        <v>SB.MSF</v>
      </c>
      <c r="P48" s="14" t="str" cm="1">
        <f t="array" ref="P48">_xlfn.IFS($AB48,$AB$1,$Q48,$Q$1,$R48,$R$1,$S48,$S$1,$T48,$T$1,$U48,$U$1,$V48,$V$1,$W48,$W$1,$X48,$X$1,$Y48,$Y$1,$Z48,$Z$1,$AA48,$AA$1,$AC48,$AC$1)</f>
        <v>MSF</v>
      </c>
      <c r="Q48" s="10" t="b">
        <f t="shared" si="2"/>
        <v>0</v>
      </c>
      <c r="R48" s="10" t="b">
        <f t="shared" si="3"/>
        <v>1</v>
      </c>
      <c r="S48" s="10" t="b">
        <f t="shared" si="4"/>
        <v>0</v>
      </c>
      <c r="T48" s="10" t="b">
        <f t="shared" si="5"/>
        <v>0</v>
      </c>
      <c r="U48" s="10" t="b">
        <f t="shared" si="6"/>
        <v>0</v>
      </c>
      <c r="V48" s="10" t="b">
        <f t="shared" si="7"/>
        <v>0</v>
      </c>
      <c r="W48" s="10" t="b">
        <f t="shared" si="12"/>
        <v>0</v>
      </c>
      <c r="X48" s="10" t="b">
        <f t="shared" si="13"/>
        <v>0</v>
      </c>
      <c r="Y48" s="10" t="b">
        <f t="shared" si="8"/>
        <v>0</v>
      </c>
      <c r="Z48" s="10" t="b">
        <f t="shared" si="9"/>
        <v>0</v>
      </c>
      <c r="AA48" s="10" t="b">
        <f t="shared" si="10"/>
        <v>0</v>
      </c>
      <c r="AB48" s="11" t="b">
        <f t="shared" si="14"/>
        <v>0</v>
      </c>
      <c r="AC48" s="12" t="b">
        <f t="shared" si="15"/>
        <v>0</v>
      </c>
    </row>
    <row r="49" spans="1:29" ht="20.100000000000001" customHeight="1" x14ac:dyDescent="0.2">
      <c r="A49" s="2" t="s">
        <v>216</v>
      </c>
      <c r="B49" s="2" t="s">
        <v>8</v>
      </c>
      <c r="C49" s="2" t="s">
        <v>258</v>
      </c>
      <c r="D49" s="2" t="s">
        <v>111</v>
      </c>
      <c r="E49" s="2" t="s">
        <v>362</v>
      </c>
      <c r="F49" s="2"/>
      <c r="G49" s="2"/>
      <c r="H49" s="2" t="s">
        <v>366</v>
      </c>
      <c r="I49" s="16" t="str">
        <f t="shared" si="0"/>
        <v/>
      </c>
      <c r="J49" s="16" t="str">
        <f t="shared" si="1"/>
        <v/>
      </c>
      <c r="K49" s="2" t="s">
        <v>11</v>
      </c>
      <c r="L49" s="2" t="s">
        <v>14</v>
      </c>
      <c r="M49" s="2" t="s">
        <v>318</v>
      </c>
      <c r="N49" s="5">
        <v>2.5</v>
      </c>
      <c r="O49" s="9" t="str">
        <f t="shared" si="11"/>
        <v>SA.ELCT.IMRS</v>
      </c>
      <c r="P49" s="14" t="str" cm="1">
        <f t="array" ref="P49">_xlfn.IFS($AB49,$AB$1,$Q49,$Q$1,$R49,$R$1,$S49,$S$1,$T49,$T$1,$U49,$U$1,$V49,$V$1,$W49,$W$1,$X49,$X$1,$Y49,$Y$1,$Z49,$Z$1,$AA49,$AA$1,$AC49,$AC$1)</f>
        <v>Elective</v>
      </c>
      <c r="Q49" s="10" t="b">
        <f t="shared" si="2"/>
        <v>0</v>
      </c>
      <c r="R49" s="10" t="b">
        <f t="shared" si="3"/>
        <v>0</v>
      </c>
      <c r="S49" s="10" t="b">
        <f t="shared" si="4"/>
        <v>0</v>
      </c>
      <c r="T49" s="10" t="b">
        <f t="shared" si="5"/>
        <v>0</v>
      </c>
      <c r="U49" s="10" t="b">
        <f t="shared" si="6"/>
        <v>0</v>
      </c>
      <c r="V49" s="10" t="b">
        <f t="shared" si="7"/>
        <v>0</v>
      </c>
      <c r="W49" s="10" t="b">
        <f t="shared" si="12"/>
        <v>0</v>
      </c>
      <c r="X49" s="10" t="b">
        <f t="shared" si="13"/>
        <v>0</v>
      </c>
      <c r="Y49" s="10" t="b">
        <f t="shared" si="8"/>
        <v>0</v>
      </c>
      <c r="Z49" s="10" t="b">
        <f t="shared" si="9"/>
        <v>1</v>
      </c>
      <c r="AA49" s="10" t="b">
        <f t="shared" si="10"/>
        <v>0</v>
      </c>
      <c r="AB49" s="11" t="b">
        <f t="shared" si="14"/>
        <v>0</v>
      </c>
      <c r="AC49" s="12" t="b">
        <f t="shared" si="15"/>
        <v>0</v>
      </c>
    </row>
    <row r="50" spans="1:29" ht="20.100000000000001" customHeight="1" x14ac:dyDescent="0.2">
      <c r="A50" s="2" t="s">
        <v>216</v>
      </c>
      <c r="B50" s="2" t="s">
        <v>16</v>
      </c>
      <c r="C50" s="2" t="s">
        <v>259</v>
      </c>
      <c r="D50" s="2" t="s">
        <v>113</v>
      </c>
      <c r="E50" s="2" t="s">
        <v>20</v>
      </c>
      <c r="F50" s="2" t="s">
        <v>112</v>
      </c>
      <c r="G50" s="2" t="s">
        <v>331</v>
      </c>
      <c r="H50" s="2" t="s">
        <v>322</v>
      </c>
      <c r="I50" s="16">
        <f t="shared" si="0"/>
        <v>0.73611111111111116</v>
      </c>
      <c r="J50" s="16">
        <f t="shared" si="1"/>
        <v>0.875</v>
      </c>
      <c r="K50" s="2" t="s">
        <v>11</v>
      </c>
      <c r="L50" s="2" t="s">
        <v>14</v>
      </c>
      <c r="M50" s="2" t="s">
        <v>318</v>
      </c>
      <c r="N50" s="5">
        <v>2.5</v>
      </c>
      <c r="O50" s="9" t="str">
        <f t="shared" si="11"/>
        <v>SB.ELCT</v>
      </c>
      <c r="P50" s="14" t="str" cm="1">
        <f t="array" ref="P50">_xlfn.IFS($AB50,$AB$1,$Q50,$Q$1,$R50,$R$1,$S50,$S$1,$T50,$T$1,$U50,$U$1,$V50,$V$1,$W50,$W$1,$X50,$X$1,$Y50,$Y$1,$Z50,$Z$1,$AA50,$AA$1,$AC50,$AC$1)</f>
        <v>Elective</v>
      </c>
      <c r="Q50" s="10" t="b">
        <f t="shared" si="2"/>
        <v>0</v>
      </c>
      <c r="R50" s="10" t="b">
        <f t="shared" si="3"/>
        <v>0</v>
      </c>
      <c r="S50" s="10" t="b">
        <f t="shared" si="4"/>
        <v>0</v>
      </c>
      <c r="T50" s="10" t="b">
        <f t="shared" si="5"/>
        <v>0</v>
      </c>
      <c r="U50" s="10" t="b">
        <f t="shared" si="6"/>
        <v>0</v>
      </c>
      <c r="V50" s="10" t="b">
        <f t="shared" si="7"/>
        <v>0</v>
      </c>
      <c r="W50" s="10" t="b">
        <f t="shared" si="12"/>
        <v>0</v>
      </c>
      <c r="X50" s="10" t="b">
        <f t="shared" si="13"/>
        <v>0</v>
      </c>
      <c r="Y50" s="10" t="b">
        <f t="shared" si="8"/>
        <v>0</v>
      </c>
      <c r="Z50" s="10" t="b">
        <f t="shared" si="9"/>
        <v>1</v>
      </c>
      <c r="AA50" s="10" t="b">
        <f t="shared" si="10"/>
        <v>0</v>
      </c>
      <c r="AB50" s="11" t="b">
        <f t="shared" si="14"/>
        <v>0</v>
      </c>
      <c r="AC50" s="12" t="b">
        <f t="shared" si="15"/>
        <v>0</v>
      </c>
    </row>
    <row r="51" spans="1:29" ht="20.100000000000001" customHeight="1" x14ac:dyDescent="0.2">
      <c r="A51" s="2" t="s">
        <v>216</v>
      </c>
      <c r="B51" s="2" t="s">
        <v>8</v>
      </c>
      <c r="C51" s="2" t="s">
        <v>260</v>
      </c>
      <c r="D51" s="2" t="s">
        <v>115</v>
      </c>
      <c r="E51" s="2" t="s">
        <v>43</v>
      </c>
      <c r="F51" s="2" t="s">
        <v>114</v>
      </c>
      <c r="G51" s="2" t="s">
        <v>321</v>
      </c>
      <c r="H51" s="2" t="s">
        <v>322</v>
      </c>
      <c r="I51" s="16">
        <f t="shared" si="0"/>
        <v>0.73611111111111116</v>
      </c>
      <c r="J51" s="16">
        <f t="shared" si="1"/>
        <v>0.875</v>
      </c>
      <c r="K51" s="2" t="s">
        <v>11</v>
      </c>
      <c r="L51" s="2" t="s">
        <v>14</v>
      </c>
      <c r="M51" s="2" t="s">
        <v>318</v>
      </c>
      <c r="N51" s="5">
        <v>2.5</v>
      </c>
      <c r="O51" s="9" t="str">
        <f t="shared" si="11"/>
        <v>SA.ELCT</v>
      </c>
      <c r="P51" s="14" t="str" cm="1">
        <f t="array" ref="P51">_xlfn.IFS($AB51,$AB$1,$Q51,$Q$1,$R51,$R$1,$S51,$S$1,$T51,$T$1,$U51,$U$1,$V51,$V$1,$W51,$W$1,$X51,$X$1,$Y51,$Y$1,$Z51,$Z$1,$AA51,$AA$1,$AC51,$AC$1)</f>
        <v>Elective</v>
      </c>
      <c r="Q51" s="10" t="b">
        <f t="shared" si="2"/>
        <v>0</v>
      </c>
      <c r="R51" s="10" t="b">
        <f t="shared" si="3"/>
        <v>0</v>
      </c>
      <c r="S51" s="10" t="b">
        <f t="shared" si="4"/>
        <v>0</v>
      </c>
      <c r="T51" s="10" t="b">
        <f t="shared" si="5"/>
        <v>0</v>
      </c>
      <c r="U51" s="10" t="b">
        <f t="shared" si="6"/>
        <v>0</v>
      </c>
      <c r="V51" s="10" t="b">
        <f t="shared" si="7"/>
        <v>0</v>
      </c>
      <c r="W51" s="10" t="b">
        <f t="shared" si="12"/>
        <v>0</v>
      </c>
      <c r="X51" s="10" t="b">
        <f t="shared" si="13"/>
        <v>0</v>
      </c>
      <c r="Y51" s="10" t="b">
        <f t="shared" si="8"/>
        <v>0</v>
      </c>
      <c r="Z51" s="10" t="b">
        <f t="shared" si="9"/>
        <v>1</v>
      </c>
      <c r="AA51" s="10" t="b">
        <f t="shared" si="10"/>
        <v>0</v>
      </c>
      <c r="AB51" s="11" t="b">
        <f t="shared" si="14"/>
        <v>0</v>
      </c>
      <c r="AC51" s="12" t="b">
        <f t="shared" si="15"/>
        <v>0</v>
      </c>
    </row>
    <row r="52" spans="1:29" ht="20.100000000000001" customHeight="1" x14ac:dyDescent="0.2">
      <c r="A52" s="2" t="s">
        <v>216</v>
      </c>
      <c r="B52" s="2" t="s">
        <v>16</v>
      </c>
      <c r="C52" s="2" t="s">
        <v>261</v>
      </c>
      <c r="D52" s="2" t="s">
        <v>116</v>
      </c>
      <c r="E52" s="2" t="s">
        <v>19</v>
      </c>
      <c r="F52" s="2" t="s">
        <v>112</v>
      </c>
      <c r="G52" s="2" t="s">
        <v>323</v>
      </c>
      <c r="H52" s="2" t="s">
        <v>327</v>
      </c>
      <c r="I52" s="16">
        <f t="shared" si="0"/>
        <v>0.56944444444444442</v>
      </c>
      <c r="J52" s="16">
        <f t="shared" si="1"/>
        <v>0.63194444444444442</v>
      </c>
      <c r="K52" s="2" t="s">
        <v>11</v>
      </c>
      <c r="L52" s="2" t="s">
        <v>14</v>
      </c>
      <c r="M52" s="2" t="s">
        <v>318</v>
      </c>
      <c r="N52" s="5">
        <v>2.5</v>
      </c>
      <c r="O52" s="9" t="str">
        <f t="shared" si="11"/>
        <v>SB.MSF</v>
      </c>
      <c r="P52" s="14" t="str" cm="1">
        <f t="array" ref="P52">_xlfn.IFS($AB52,$AB$1,$Q52,$Q$1,$R52,$R$1,$S52,$S$1,$T52,$T$1,$U52,$U$1,$V52,$V$1,$W52,$W$1,$X52,$X$1,$Y52,$Y$1,$Z52,$Z$1,$AA52,$AA$1,$AC52,$AC$1)</f>
        <v>MSF</v>
      </c>
      <c r="Q52" s="10" t="b">
        <f t="shared" si="2"/>
        <v>0</v>
      </c>
      <c r="R52" s="10" t="b">
        <f t="shared" si="3"/>
        <v>1</v>
      </c>
      <c r="S52" s="10" t="b">
        <f t="shared" si="4"/>
        <v>0</v>
      </c>
      <c r="T52" s="10" t="b">
        <f t="shared" si="5"/>
        <v>0</v>
      </c>
      <c r="U52" s="10" t="b">
        <f t="shared" si="6"/>
        <v>0</v>
      </c>
      <c r="V52" s="10" t="b">
        <f t="shared" si="7"/>
        <v>0</v>
      </c>
      <c r="W52" s="10" t="b">
        <f t="shared" si="12"/>
        <v>0</v>
      </c>
      <c r="X52" s="10" t="b">
        <f t="shared" si="13"/>
        <v>0</v>
      </c>
      <c r="Y52" s="10" t="b">
        <f t="shared" si="8"/>
        <v>0</v>
      </c>
      <c r="Z52" s="10" t="b">
        <f t="shared" si="9"/>
        <v>0</v>
      </c>
      <c r="AA52" s="10" t="b">
        <f t="shared" si="10"/>
        <v>0</v>
      </c>
      <c r="AB52" s="11" t="b">
        <f t="shared" si="14"/>
        <v>0</v>
      </c>
      <c r="AC52" s="12" t="b">
        <f t="shared" si="15"/>
        <v>0</v>
      </c>
    </row>
    <row r="53" spans="1:29" ht="20.100000000000001" customHeight="1" x14ac:dyDescent="0.2">
      <c r="A53" s="2" t="s">
        <v>216</v>
      </c>
      <c r="B53" s="2" t="s">
        <v>34</v>
      </c>
      <c r="C53" s="2" t="s">
        <v>262</v>
      </c>
      <c r="D53" s="2" t="s">
        <v>118</v>
      </c>
      <c r="E53" s="2" t="s">
        <v>117</v>
      </c>
      <c r="F53" s="2" t="s">
        <v>99</v>
      </c>
      <c r="G53" s="2" t="s">
        <v>321</v>
      </c>
      <c r="H53" s="2" t="s">
        <v>322</v>
      </c>
      <c r="I53" s="16">
        <f t="shared" si="0"/>
        <v>0.73611111111111116</v>
      </c>
      <c r="J53" s="16">
        <f t="shared" si="1"/>
        <v>0.875</v>
      </c>
      <c r="K53" s="2" t="s">
        <v>11</v>
      </c>
      <c r="L53" s="2" t="s">
        <v>14</v>
      </c>
      <c r="M53" s="2"/>
      <c r="N53" s="5">
        <v>3</v>
      </c>
      <c r="O53" s="9" t="str">
        <f t="shared" si="11"/>
        <v>SP.MBA</v>
      </c>
      <c r="P53" s="14" t="str" cm="1">
        <f t="array" ref="P53">_xlfn.IFS($AB53,$AB$1,$Q53,$Q$1,$R53,$R$1,$S53,$S$1,$T53,$T$1,$U53,$U$1,$V53,$V$1,$W53,$W$1,$X53,$X$1,$Y53,$Y$1,$Z53,$Z$1,$AA53,$AA$1,$AC53,$AC$1)</f>
        <v>MBA</v>
      </c>
      <c r="Q53" s="10" t="b">
        <f t="shared" si="2"/>
        <v>1</v>
      </c>
      <c r="R53" s="10" t="b">
        <f t="shared" si="3"/>
        <v>0</v>
      </c>
      <c r="S53" s="10" t="b">
        <f t="shared" si="4"/>
        <v>0</v>
      </c>
      <c r="T53" s="10" t="b">
        <f t="shared" si="5"/>
        <v>0</v>
      </c>
      <c r="U53" s="10" t="b">
        <f t="shared" si="6"/>
        <v>0</v>
      </c>
      <c r="V53" s="10" t="b">
        <f t="shared" si="7"/>
        <v>0</v>
      </c>
      <c r="W53" s="10" t="b">
        <f t="shared" si="12"/>
        <v>0</v>
      </c>
      <c r="X53" s="10" t="b">
        <f t="shared" si="13"/>
        <v>0</v>
      </c>
      <c r="Y53" s="10" t="b">
        <f t="shared" si="8"/>
        <v>0</v>
      </c>
      <c r="Z53" s="10" t="b">
        <f t="shared" si="9"/>
        <v>0</v>
      </c>
      <c r="AA53" s="10" t="b">
        <f t="shared" si="10"/>
        <v>0</v>
      </c>
      <c r="AB53" s="11" t="b">
        <f t="shared" si="14"/>
        <v>0</v>
      </c>
      <c r="AC53" s="12" t="b">
        <f t="shared" si="15"/>
        <v>0</v>
      </c>
    </row>
    <row r="54" spans="1:29" ht="20.100000000000001" customHeight="1" x14ac:dyDescent="0.2">
      <c r="A54" s="2" t="s">
        <v>216</v>
      </c>
      <c r="B54" s="2" t="s">
        <v>34</v>
      </c>
      <c r="C54" s="2" t="s">
        <v>263</v>
      </c>
      <c r="D54" s="2" t="s">
        <v>120</v>
      </c>
      <c r="E54" s="2" t="s">
        <v>119</v>
      </c>
      <c r="F54" s="2" t="s">
        <v>99</v>
      </c>
      <c r="G54" s="2" t="s">
        <v>328</v>
      </c>
      <c r="H54" s="2" t="s">
        <v>329</v>
      </c>
      <c r="I54" s="16">
        <f t="shared" si="0"/>
        <v>0.64583333333333337</v>
      </c>
      <c r="J54" s="16">
        <f t="shared" si="1"/>
        <v>0.70833333333333337</v>
      </c>
      <c r="K54" s="2" t="s">
        <v>11</v>
      </c>
      <c r="L54" s="2" t="s">
        <v>14</v>
      </c>
      <c r="M54" s="2" t="s">
        <v>318</v>
      </c>
      <c r="N54" s="5">
        <v>3</v>
      </c>
      <c r="O54" s="9" t="str">
        <f t="shared" si="11"/>
        <v>SP.MSF</v>
      </c>
      <c r="P54" s="14" t="str" cm="1">
        <f t="array" ref="P54">_xlfn.IFS($AB54,$AB$1,$Q54,$Q$1,$R54,$R$1,$S54,$S$1,$T54,$T$1,$U54,$U$1,$V54,$V$1,$W54,$W$1,$X54,$X$1,$Y54,$Y$1,$Z54,$Z$1,$AA54,$AA$1,$AC54,$AC$1)</f>
        <v>MSF</v>
      </c>
      <c r="Q54" s="10" t="b">
        <f t="shared" si="2"/>
        <v>0</v>
      </c>
      <c r="R54" s="10" t="b">
        <f t="shared" si="3"/>
        <v>1</v>
      </c>
      <c r="S54" s="10" t="b">
        <f t="shared" si="4"/>
        <v>0</v>
      </c>
      <c r="T54" s="10" t="b">
        <f t="shared" si="5"/>
        <v>0</v>
      </c>
      <c r="U54" s="10" t="b">
        <f t="shared" si="6"/>
        <v>0</v>
      </c>
      <c r="V54" s="10" t="b">
        <f t="shared" si="7"/>
        <v>0</v>
      </c>
      <c r="W54" s="10" t="b">
        <f t="shared" si="12"/>
        <v>0</v>
      </c>
      <c r="X54" s="10" t="b">
        <f t="shared" si="13"/>
        <v>0</v>
      </c>
      <c r="Y54" s="10" t="b">
        <f t="shared" si="8"/>
        <v>0</v>
      </c>
      <c r="Z54" s="10" t="b">
        <f t="shared" si="9"/>
        <v>0</v>
      </c>
      <c r="AA54" s="10" t="b">
        <f t="shared" si="10"/>
        <v>0</v>
      </c>
      <c r="AB54" s="11" t="b">
        <f t="shared" si="14"/>
        <v>0</v>
      </c>
      <c r="AC54" s="12" t="b">
        <f t="shared" si="15"/>
        <v>0</v>
      </c>
    </row>
    <row r="55" spans="1:29" ht="20.100000000000001" customHeight="1" x14ac:dyDescent="0.2">
      <c r="A55" s="2" t="s">
        <v>216</v>
      </c>
      <c r="B55" s="2" t="s">
        <v>8</v>
      </c>
      <c r="C55" s="2" t="s">
        <v>264</v>
      </c>
      <c r="D55" s="2" t="s">
        <v>121</v>
      </c>
      <c r="E55" s="2" t="s">
        <v>90</v>
      </c>
      <c r="F55" s="2" t="s">
        <v>105</v>
      </c>
      <c r="G55" s="2" t="s">
        <v>323</v>
      </c>
      <c r="H55" s="2" t="s">
        <v>327</v>
      </c>
      <c r="I55" s="16">
        <f t="shared" si="0"/>
        <v>0.56944444444444442</v>
      </c>
      <c r="J55" s="16">
        <f t="shared" si="1"/>
        <v>0.63194444444444442</v>
      </c>
      <c r="K55" s="2" t="s">
        <v>11</v>
      </c>
      <c r="L55" s="2" t="s">
        <v>14</v>
      </c>
      <c r="M55" s="2" t="s">
        <v>318</v>
      </c>
      <c r="N55" s="5">
        <v>2.5</v>
      </c>
      <c r="O55" s="9" t="str">
        <f t="shared" si="11"/>
        <v>SA.MSF</v>
      </c>
      <c r="P55" s="14" t="str" cm="1">
        <f t="array" ref="P55">_xlfn.IFS($AB55,$AB$1,$Q55,$Q$1,$R55,$R$1,$S55,$S$1,$T55,$T$1,$U55,$U$1,$V55,$V$1,$W55,$W$1,$X55,$X$1,$Y55,$Y$1,$Z55,$Z$1,$AA55,$AA$1,$AC55,$AC$1)</f>
        <v>MSF</v>
      </c>
      <c r="Q55" s="10" t="b">
        <f t="shared" si="2"/>
        <v>0</v>
      </c>
      <c r="R55" s="10" t="b">
        <f t="shared" si="3"/>
        <v>1</v>
      </c>
      <c r="S55" s="10" t="b">
        <f t="shared" si="4"/>
        <v>0</v>
      </c>
      <c r="T55" s="10" t="b">
        <f t="shared" si="5"/>
        <v>0</v>
      </c>
      <c r="U55" s="10" t="b">
        <f t="shared" si="6"/>
        <v>0</v>
      </c>
      <c r="V55" s="10" t="b">
        <f t="shared" si="7"/>
        <v>0</v>
      </c>
      <c r="W55" s="10" t="b">
        <f t="shared" si="12"/>
        <v>0</v>
      </c>
      <c r="X55" s="10" t="b">
        <f t="shared" si="13"/>
        <v>0</v>
      </c>
      <c r="Y55" s="10" t="b">
        <f t="shared" si="8"/>
        <v>0</v>
      </c>
      <c r="Z55" s="10" t="b">
        <f t="shared" si="9"/>
        <v>0</v>
      </c>
      <c r="AA55" s="10" t="b">
        <f t="shared" si="10"/>
        <v>0</v>
      </c>
      <c r="AB55" s="11" t="b">
        <f t="shared" si="14"/>
        <v>0</v>
      </c>
      <c r="AC55" s="12" t="b">
        <f t="shared" si="15"/>
        <v>0</v>
      </c>
    </row>
    <row r="56" spans="1:29" ht="20.100000000000001" customHeight="1" x14ac:dyDescent="0.2">
      <c r="A56" s="2" t="s">
        <v>216</v>
      </c>
      <c r="B56" s="2" t="s">
        <v>16</v>
      </c>
      <c r="C56" s="2" t="s">
        <v>394</v>
      </c>
      <c r="D56" s="2" t="s">
        <v>395</v>
      </c>
      <c r="E56" s="2" t="s">
        <v>19</v>
      </c>
      <c r="F56" s="2" t="s">
        <v>114</v>
      </c>
      <c r="G56" s="2" t="s">
        <v>328</v>
      </c>
      <c r="H56" s="2" t="s">
        <v>325</v>
      </c>
      <c r="I56" s="16">
        <f t="shared" ref="I56" si="16">IFERROR(TIMEVALUE(LEFT(H56,9)),"")</f>
        <v>0.4375</v>
      </c>
      <c r="J56" s="16">
        <f t="shared" ref="J56" si="17">IFERROR(TIMEVALUE(RIGHT(H56,8)),"")</f>
        <v>0.5</v>
      </c>
      <c r="K56" s="2" t="s">
        <v>11</v>
      </c>
      <c r="L56" s="2" t="s">
        <v>14</v>
      </c>
      <c r="M56" s="2" t="s">
        <v>318</v>
      </c>
      <c r="N56" s="5">
        <v>2.5</v>
      </c>
      <c r="O56" s="9" t="str">
        <f t="shared" si="11"/>
        <v>SB.MSF</v>
      </c>
      <c r="P56" s="14" t="str" cm="1">
        <f t="array" ref="P56">_xlfn.IFS($AB56,$AB$1,$Q56,$Q$1,$R56,$R$1,$S56,$S$1,$T56,$T$1,$U56,$U$1,$V56,$V$1,$W56,$W$1,$X56,$X$1,$Y56,$Y$1,$Z56,$Z$1,$AA56,$AA$1,$AC56,$AC$1)</f>
        <v>MSF</v>
      </c>
      <c r="Q56" s="10" t="b">
        <f t="shared" si="2"/>
        <v>0</v>
      </c>
      <c r="R56" s="10" t="b">
        <f t="shared" si="3"/>
        <v>1</v>
      </c>
      <c r="S56" s="10" t="b">
        <f t="shared" si="4"/>
        <v>0</v>
      </c>
      <c r="T56" s="10" t="b">
        <f t="shared" si="5"/>
        <v>0</v>
      </c>
      <c r="U56" s="10" t="b">
        <f t="shared" si="6"/>
        <v>0</v>
      </c>
      <c r="V56" s="10" t="b">
        <f t="shared" si="7"/>
        <v>0</v>
      </c>
      <c r="W56" s="10" t="b">
        <f t="shared" si="12"/>
        <v>0</v>
      </c>
      <c r="X56" s="10" t="b">
        <f t="shared" si="13"/>
        <v>0</v>
      </c>
      <c r="Y56" s="10" t="b">
        <f t="shared" si="8"/>
        <v>0</v>
      </c>
      <c r="Z56" s="10" t="b">
        <f t="shared" si="9"/>
        <v>0</v>
      </c>
      <c r="AA56" s="10" t="b">
        <f t="shared" si="10"/>
        <v>0</v>
      </c>
      <c r="AB56" s="11" t="b">
        <f t="shared" si="14"/>
        <v>0</v>
      </c>
      <c r="AC56" s="12" t="b">
        <f t="shared" si="15"/>
        <v>0</v>
      </c>
    </row>
    <row r="57" spans="1:29" ht="20.100000000000001" customHeight="1" x14ac:dyDescent="0.2">
      <c r="A57" s="2" t="s">
        <v>216</v>
      </c>
      <c r="B57" s="2" t="s">
        <v>8</v>
      </c>
      <c r="C57" s="2" t="s">
        <v>265</v>
      </c>
      <c r="D57" s="2" t="s">
        <v>124</v>
      </c>
      <c r="E57" s="2" t="s">
        <v>122</v>
      </c>
      <c r="F57" s="2" t="s">
        <v>123</v>
      </c>
      <c r="G57" s="2" t="s">
        <v>323</v>
      </c>
      <c r="H57" s="2" t="s">
        <v>332</v>
      </c>
      <c r="I57" s="16">
        <f t="shared" si="0"/>
        <v>0.5625</v>
      </c>
      <c r="J57" s="16">
        <f t="shared" si="1"/>
        <v>0.65277777777777779</v>
      </c>
      <c r="K57" s="2" t="s">
        <v>11</v>
      </c>
      <c r="L57" s="2" t="s">
        <v>14</v>
      </c>
      <c r="M57" s="2" t="s">
        <v>319</v>
      </c>
      <c r="N57" s="5">
        <v>3</v>
      </c>
      <c r="O57" s="9" t="str">
        <f t="shared" si="11"/>
        <v>SA.PHD</v>
      </c>
      <c r="P57" s="14" t="str" cm="1">
        <f t="array" ref="P57">_xlfn.IFS($AB57,$AB$1,$Q57,$Q$1,$R57,$R$1,$S57,$S$1,$T57,$T$1,$U57,$U$1,$V57,$V$1,$W57,$W$1,$X57,$X$1,$Y57,$Y$1,$Z57,$Z$1,$AA57,$AA$1,$AC57,$AC$1)</f>
        <v>PHD</v>
      </c>
      <c r="Q57" s="10" t="b">
        <f t="shared" si="2"/>
        <v>0</v>
      </c>
      <c r="R57" s="10" t="b">
        <f t="shared" si="3"/>
        <v>0</v>
      </c>
      <c r="S57" s="10" t="b">
        <f t="shared" si="4"/>
        <v>0</v>
      </c>
      <c r="T57" s="10" t="b">
        <f t="shared" si="5"/>
        <v>0</v>
      </c>
      <c r="U57" s="10" t="b">
        <f t="shared" si="6"/>
        <v>0</v>
      </c>
      <c r="V57" s="10" t="b">
        <f t="shared" si="7"/>
        <v>0</v>
      </c>
      <c r="W57" s="10" t="b">
        <f t="shared" si="12"/>
        <v>0</v>
      </c>
      <c r="X57" s="10" t="b">
        <f t="shared" si="13"/>
        <v>0</v>
      </c>
      <c r="Y57" s="10" t="b">
        <f t="shared" si="8"/>
        <v>1</v>
      </c>
      <c r="Z57" s="10" t="b">
        <f t="shared" si="9"/>
        <v>0</v>
      </c>
      <c r="AA57" s="10" t="b">
        <f t="shared" si="10"/>
        <v>0</v>
      </c>
      <c r="AB57" s="11" t="b">
        <f t="shared" si="14"/>
        <v>0</v>
      </c>
      <c r="AC57" s="12" t="b">
        <f t="shared" si="15"/>
        <v>0</v>
      </c>
    </row>
    <row r="58" spans="1:29" ht="20.100000000000001" customHeight="1" x14ac:dyDescent="0.2">
      <c r="A58" s="2" t="s">
        <v>216</v>
      </c>
      <c r="B58" s="2" t="s">
        <v>16</v>
      </c>
      <c r="C58" s="2" t="s">
        <v>266</v>
      </c>
      <c r="D58" s="2" t="s">
        <v>125</v>
      </c>
      <c r="E58" s="2" t="s">
        <v>38</v>
      </c>
      <c r="F58" s="2" t="s">
        <v>107</v>
      </c>
      <c r="G58" s="2" t="s">
        <v>328</v>
      </c>
      <c r="H58" s="2" t="s">
        <v>332</v>
      </c>
      <c r="I58" s="16">
        <f t="shared" si="0"/>
        <v>0.5625</v>
      </c>
      <c r="J58" s="16">
        <f t="shared" si="1"/>
        <v>0.65277777777777779</v>
      </c>
      <c r="K58" s="2" t="s">
        <v>11</v>
      </c>
      <c r="L58" s="2" t="s">
        <v>14</v>
      </c>
      <c r="M58" s="2" t="s">
        <v>319</v>
      </c>
      <c r="N58" s="5">
        <v>3</v>
      </c>
      <c r="O58" s="9" t="str">
        <f t="shared" si="11"/>
        <v>SB.PHD</v>
      </c>
      <c r="P58" s="14" t="str" cm="1">
        <f t="array" ref="P58">_xlfn.IFS($AB58,$AB$1,$Q58,$Q$1,$R58,$R$1,$S58,$S$1,$T58,$T$1,$U58,$U$1,$V58,$V$1,$W58,$W$1,$X58,$X$1,$Y58,$Y$1,$Z58,$Z$1,$AA58,$AA$1,$AC58,$AC$1)</f>
        <v>PHD</v>
      </c>
      <c r="Q58" s="10" t="b">
        <f t="shared" si="2"/>
        <v>0</v>
      </c>
      <c r="R58" s="10" t="b">
        <f t="shared" si="3"/>
        <v>0</v>
      </c>
      <c r="S58" s="10" t="b">
        <f t="shared" si="4"/>
        <v>0</v>
      </c>
      <c r="T58" s="10" t="b">
        <f t="shared" si="5"/>
        <v>0</v>
      </c>
      <c r="U58" s="10" t="b">
        <f t="shared" si="6"/>
        <v>0</v>
      </c>
      <c r="V58" s="10" t="b">
        <f t="shared" si="7"/>
        <v>0</v>
      </c>
      <c r="W58" s="10" t="b">
        <f t="shared" si="12"/>
        <v>0</v>
      </c>
      <c r="X58" s="10" t="b">
        <f t="shared" si="13"/>
        <v>0</v>
      </c>
      <c r="Y58" s="10" t="b">
        <f t="shared" si="8"/>
        <v>1</v>
      </c>
      <c r="Z58" s="10" t="b">
        <f t="shared" si="9"/>
        <v>0</v>
      </c>
      <c r="AA58" s="10" t="b">
        <f t="shared" si="10"/>
        <v>0</v>
      </c>
      <c r="AB58" s="11" t="b">
        <f t="shared" si="14"/>
        <v>0</v>
      </c>
      <c r="AC58" s="12" t="b">
        <f t="shared" si="15"/>
        <v>0</v>
      </c>
    </row>
    <row r="59" spans="1:29" ht="20.100000000000001" customHeight="1" x14ac:dyDescent="0.2">
      <c r="A59" s="2" t="s">
        <v>216</v>
      </c>
      <c r="B59" s="2" t="s">
        <v>8</v>
      </c>
      <c r="C59" s="2" t="s">
        <v>267</v>
      </c>
      <c r="D59" s="2" t="s">
        <v>126</v>
      </c>
      <c r="E59" s="2" t="s">
        <v>122</v>
      </c>
      <c r="F59" s="2" t="s">
        <v>114</v>
      </c>
      <c r="G59" s="2" t="s">
        <v>328</v>
      </c>
      <c r="H59" s="2" t="s">
        <v>332</v>
      </c>
      <c r="I59" s="16">
        <f t="shared" si="0"/>
        <v>0.5625</v>
      </c>
      <c r="J59" s="16">
        <f t="shared" si="1"/>
        <v>0.65277777777777779</v>
      </c>
      <c r="K59" s="2" t="s">
        <v>11</v>
      </c>
      <c r="L59" s="2" t="s">
        <v>14</v>
      </c>
      <c r="M59" s="2" t="s">
        <v>319</v>
      </c>
      <c r="N59" s="5">
        <v>3</v>
      </c>
      <c r="O59" s="9" t="str">
        <f t="shared" si="11"/>
        <v>SA.PHD</v>
      </c>
      <c r="P59" s="14" t="str" cm="1">
        <f t="array" ref="P59">_xlfn.IFS($AB59,$AB$1,$Q59,$Q$1,$R59,$R$1,$S59,$S$1,$T59,$T$1,$U59,$U$1,$V59,$V$1,$W59,$W$1,$X59,$X$1,$Y59,$Y$1,$Z59,$Z$1,$AA59,$AA$1,$AC59,$AC$1)</f>
        <v>PHD</v>
      </c>
      <c r="Q59" s="10" t="b">
        <f t="shared" si="2"/>
        <v>0</v>
      </c>
      <c r="R59" s="10" t="b">
        <f t="shared" si="3"/>
        <v>0</v>
      </c>
      <c r="S59" s="10" t="b">
        <f t="shared" si="4"/>
        <v>0</v>
      </c>
      <c r="T59" s="10" t="b">
        <f t="shared" si="5"/>
        <v>0</v>
      </c>
      <c r="U59" s="10" t="b">
        <f t="shared" si="6"/>
        <v>0</v>
      </c>
      <c r="V59" s="10" t="b">
        <f t="shared" si="7"/>
        <v>0</v>
      </c>
      <c r="W59" s="10" t="b">
        <f t="shared" si="12"/>
        <v>0</v>
      </c>
      <c r="X59" s="10" t="b">
        <f t="shared" si="13"/>
        <v>0</v>
      </c>
      <c r="Y59" s="10" t="b">
        <f t="shared" si="8"/>
        <v>1</v>
      </c>
      <c r="Z59" s="10" t="b">
        <f t="shared" si="9"/>
        <v>0</v>
      </c>
      <c r="AA59" s="10" t="b">
        <f t="shared" si="10"/>
        <v>0</v>
      </c>
      <c r="AB59" s="11" t="b">
        <f t="shared" si="14"/>
        <v>0</v>
      </c>
      <c r="AC59" s="12" t="b">
        <f t="shared" si="15"/>
        <v>0</v>
      </c>
    </row>
    <row r="60" spans="1:29" ht="20.100000000000001" customHeight="1" x14ac:dyDescent="0.2">
      <c r="A60" s="2" t="s">
        <v>217</v>
      </c>
      <c r="B60" s="2" t="s">
        <v>8</v>
      </c>
      <c r="C60" s="2" t="s">
        <v>268</v>
      </c>
      <c r="D60" s="2" t="s">
        <v>129</v>
      </c>
      <c r="E60" s="2" t="s">
        <v>127</v>
      </c>
      <c r="F60" s="2" t="s">
        <v>128</v>
      </c>
      <c r="G60" s="2" t="s">
        <v>323</v>
      </c>
      <c r="H60" s="2" t="s">
        <v>325</v>
      </c>
      <c r="I60" s="16">
        <f t="shared" si="0"/>
        <v>0.4375</v>
      </c>
      <c r="J60" s="16">
        <f t="shared" si="1"/>
        <v>0.5</v>
      </c>
      <c r="K60" s="2" t="s">
        <v>11</v>
      </c>
      <c r="L60" s="2" t="s">
        <v>14</v>
      </c>
      <c r="M60" s="2" t="s">
        <v>318</v>
      </c>
      <c r="N60" s="5">
        <v>2.5</v>
      </c>
      <c r="O60" s="9" t="str">
        <f t="shared" si="11"/>
        <v>SA.MBA.LN</v>
      </c>
      <c r="P60" s="14" t="str" cm="1">
        <f t="array" ref="P60">_xlfn.IFS($AB60,$AB$1,$Q60,$Q$1,$R60,$R$1,$S60,$S$1,$T60,$T$1,$U60,$U$1,$V60,$V$1,$W60,$W$1,$X60,$X$1,$Y60,$Y$1,$Z60,$Z$1,$AA60,$AA$1,$AC60,$AC$1)</f>
        <v>MBA</v>
      </c>
      <c r="Q60" s="10" t="b">
        <f t="shared" si="2"/>
        <v>1</v>
      </c>
      <c r="R60" s="10" t="b">
        <f t="shared" si="3"/>
        <v>0</v>
      </c>
      <c r="S60" s="10" t="b">
        <f t="shared" si="4"/>
        <v>0</v>
      </c>
      <c r="T60" s="10" t="b">
        <f t="shared" si="5"/>
        <v>0</v>
      </c>
      <c r="U60" s="10" t="b">
        <f t="shared" si="6"/>
        <v>0</v>
      </c>
      <c r="V60" s="10" t="b">
        <f t="shared" si="7"/>
        <v>0</v>
      </c>
      <c r="W60" s="10" t="b">
        <f t="shared" si="12"/>
        <v>0</v>
      </c>
      <c r="X60" s="10" t="b">
        <f t="shared" si="13"/>
        <v>0</v>
      </c>
      <c r="Y60" s="10" t="b">
        <f t="shared" si="8"/>
        <v>0</v>
      </c>
      <c r="Z60" s="10" t="b">
        <f t="shared" si="9"/>
        <v>0</v>
      </c>
      <c r="AA60" s="10" t="b">
        <f t="shared" si="10"/>
        <v>0</v>
      </c>
      <c r="AB60" s="11" t="b">
        <f t="shared" si="14"/>
        <v>0</v>
      </c>
      <c r="AC60" s="12" t="b">
        <f t="shared" si="15"/>
        <v>0</v>
      </c>
    </row>
    <row r="61" spans="1:29" ht="20.100000000000001" customHeight="1" x14ac:dyDescent="0.2">
      <c r="A61" s="2" t="s">
        <v>217</v>
      </c>
      <c r="B61" s="2" t="s">
        <v>8</v>
      </c>
      <c r="C61" s="2" t="s">
        <v>268</v>
      </c>
      <c r="D61" s="2" t="s">
        <v>129</v>
      </c>
      <c r="E61" s="2" t="s">
        <v>130</v>
      </c>
      <c r="F61" s="2" t="s">
        <v>128</v>
      </c>
      <c r="G61" s="2" t="s">
        <v>323</v>
      </c>
      <c r="H61" s="2" t="s">
        <v>324</v>
      </c>
      <c r="I61" s="16">
        <f t="shared" si="0"/>
        <v>0.3611111111111111</v>
      </c>
      <c r="J61" s="16">
        <f t="shared" si="1"/>
        <v>0.4236111111111111</v>
      </c>
      <c r="K61" s="2" t="s">
        <v>11</v>
      </c>
      <c r="L61" s="2" t="s">
        <v>14</v>
      </c>
      <c r="M61" s="2" t="s">
        <v>318</v>
      </c>
      <c r="N61" s="5">
        <v>2.5</v>
      </c>
      <c r="O61" s="9" t="str">
        <f t="shared" si="11"/>
        <v>SA.MBA.SL</v>
      </c>
      <c r="P61" s="14" t="str" cm="1">
        <f t="array" ref="P61">_xlfn.IFS($AB61,$AB$1,$Q61,$Q$1,$R61,$R$1,$S61,$S$1,$T61,$T$1,$U61,$U$1,$V61,$V$1,$W61,$W$1,$X61,$X$1,$Y61,$Y$1,$Z61,$Z$1,$AA61,$AA$1,$AC61,$AC$1)</f>
        <v>MBA</v>
      </c>
      <c r="Q61" s="10" t="b">
        <f t="shared" si="2"/>
        <v>1</v>
      </c>
      <c r="R61" s="10" t="b">
        <f t="shared" si="3"/>
        <v>0</v>
      </c>
      <c r="S61" s="10" t="b">
        <f t="shared" si="4"/>
        <v>0</v>
      </c>
      <c r="T61" s="10" t="b">
        <f t="shared" si="5"/>
        <v>0</v>
      </c>
      <c r="U61" s="10" t="b">
        <f t="shared" si="6"/>
        <v>0</v>
      </c>
      <c r="V61" s="10" t="b">
        <f t="shared" si="7"/>
        <v>0</v>
      </c>
      <c r="W61" s="10" t="b">
        <f t="shared" si="12"/>
        <v>0</v>
      </c>
      <c r="X61" s="10" t="b">
        <f t="shared" si="13"/>
        <v>0</v>
      </c>
      <c r="Y61" s="10" t="b">
        <f t="shared" si="8"/>
        <v>0</v>
      </c>
      <c r="Z61" s="10" t="b">
        <f t="shared" si="9"/>
        <v>0</v>
      </c>
      <c r="AA61" s="10" t="b">
        <f t="shared" si="10"/>
        <v>0</v>
      </c>
      <c r="AB61" s="11" t="b">
        <f t="shared" si="14"/>
        <v>0</v>
      </c>
      <c r="AC61" s="12" t="b">
        <f t="shared" si="15"/>
        <v>0</v>
      </c>
    </row>
    <row r="62" spans="1:29" ht="20.100000000000001" customHeight="1" x14ac:dyDescent="0.2">
      <c r="A62" s="2" t="s">
        <v>217</v>
      </c>
      <c r="B62" s="2" t="s">
        <v>8</v>
      </c>
      <c r="C62" s="2" t="s">
        <v>268</v>
      </c>
      <c r="D62" s="2" t="s">
        <v>132</v>
      </c>
      <c r="E62" s="2" t="s">
        <v>131</v>
      </c>
      <c r="F62" s="2"/>
      <c r="G62" s="2" t="s">
        <v>330</v>
      </c>
      <c r="H62" s="2" t="s">
        <v>325</v>
      </c>
      <c r="I62" s="16">
        <f t="shared" si="0"/>
        <v>0.4375</v>
      </c>
      <c r="J62" s="16">
        <f t="shared" si="1"/>
        <v>0.5</v>
      </c>
      <c r="K62" s="2" t="s">
        <v>57</v>
      </c>
      <c r="L62" s="2" t="s">
        <v>12</v>
      </c>
      <c r="M62" s="2" t="s">
        <v>318</v>
      </c>
      <c r="N62" s="5">
        <v>0</v>
      </c>
      <c r="O62" s="9" t="str">
        <f t="shared" si="11"/>
        <v>SA.MBA.W.LN</v>
      </c>
      <c r="P62" s="14" t="str" cm="1">
        <f t="array" ref="P62">_xlfn.IFS($AB62,$AB$1,$Q62,$Q$1,$R62,$R$1,$S62,$S$1,$T62,$T$1,$U62,$U$1,$V62,$V$1,$W62,$W$1,$X62,$X$1,$Y62,$Y$1,$Z62,$Z$1,$AA62,$AA$1,$AC62,$AC$1)</f>
        <v>MBA</v>
      </c>
      <c r="Q62" s="10" t="b">
        <f t="shared" si="2"/>
        <v>1</v>
      </c>
      <c r="R62" s="10" t="b">
        <f t="shared" si="3"/>
        <v>0</v>
      </c>
      <c r="S62" s="10" t="b">
        <f t="shared" si="4"/>
        <v>0</v>
      </c>
      <c r="T62" s="10" t="b">
        <f t="shared" si="5"/>
        <v>0</v>
      </c>
      <c r="U62" s="10" t="b">
        <f t="shared" si="6"/>
        <v>0</v>
      </c>
      <c r="V62" s="10" t="b">
        <f t="shared" si="7"/>
        <v>0</v>
      </c>
      <c r="W62" s="10" t="b">
        <f t="shared" si="12"/>
        <v>0</v>
      </c>
      <c r="X62" s="10" t="b">
        <f t="shared" si="13"/>
        <v>0</v>
      </c>
      <c r="Y62" s="10" t="b">
        <f t="shared" si="8"/>
        <v>0</v>
      </c>
      <c r="Z62" s="10" t="b">
        <f t="shared" si="9"/>
        <v>0</v>
      </c>
      <c r="AA62" s="10" t="b">
        <f t="shared" si="10"/>
        <v>0</v>
      </c>
      <c r="AB62" s="11" t="b">
        <f t="shared" si="14"/>
        <v>0</v>
      </c>
      <c r="AC62" s="12" t="b">
        <f t="shared" si="15"/>
        <v>0</v>
      </c>
    </row>
    <row r="63" spans="1:29" ht="20.100000000000001" customHeight="1" x14ac:dyDescent="0.2">
      <c r="A63" s="2" t="s">
        <v>217</v>
      </c>
      <c r="B63" s="2" t="s">
        <v>8</v>
      </c>
      <c r="C63" s="2" t="s">
        <v>268</v>
      </c>
      <c r="D63" s="2" t="s">
        <v>132</v>
      </c>
      <c r="E63" s="2" t="s">
        <v>133</v>
      </c>
      <c r="F63" s="2"/>
      <c r="G63" s="2" t="s">
        <v>330</v>
      </c>
      <c r="H63" s="2" t="s">
        <v>324</v>
      </c>
      <c r="I63" s="16">
        <f t="shared" si="0"/>
        <v>0.3611111111111111</v>
      </c>
      <c r="J63" s="16">
        <f t="shared" si="1"/>
        <v>0.4236111111111111</v>
      </c>
      <c r="K63" s="2" t="s">
        <v>57</v>
      </c>
      <c r="L63" s="2" t="s">
        <v>12</v>
      </c>
      <c r="M63" s="2" t="s">
        <v>318</v>
      </c>
      <c r="N63" s="5">
        <v>0</v>
      </c>
      <c r="O63" s="9" t="str">
        <f t="shared" si="11"/>
        <v>SA.MBA.W.SL</v>
      </c>
      <c r="P63" s="14" t="str" cm="1">
        <f t="array" ref="P63">_xlfn.IFS($AB63,$AB$1,$Q63,$Q$1,$R63,$R$1,$S63,$S$1,$T63,$T$1,$U63,$U$1,$V63,$V$1,$W63,$W$1,$X63,$X$1,$Y63,$Y$1,$Z63,$Z$1,$AA63,$AA$1,$AC63,$AC$1)</f>
        <v>MBA</v>
      </c>
      <c r="Q63" s="10" t="b">
        <f t="shared" si="2"/>
        <v>1</v>
      </c>
      <c r="R63" s="10" t="b">
        <f t="shared" si="3"/>
        <v>0</v>
      </c>
      <c r="S63" s="10" t="b">
        <f t="shared" si="4"/>
        <v>0</v>
      </c>
      <c r="T63" s="10" t="b">
        <f t="shared" si="5"/>
        <v>0</v>
      </c>
      <c r="U63" s="10" t="b">
        <f t="shared" si="6"/>
        <v>0</v>
      </c>
      <c r="V63" s="10" t="b">
        <f t="shared" si="7"/>
        <v>0</v>
      </c>
      <c r="W63" s="10" t="b">
        <f t="shared" si="12"/>
        <v>0</v>
      </c>
      <c r="X63" s="10" t="b">
        <f t="shared" si="13"/>
        <v>0</v>
      </c>
      <c r="Y63" s="10" t="b">
        <f t="shared" si="8"/>
        <v>0</v>
      </c>
      <c r="Z63" s="10" t="b">
        <f t="shared" si="9"/>
        <v>0</v>
      </c>
      <c r="AA63" s="10" t="b">
        <f t="shared" si="10"/>
        <v>0</v>
      </c>
      <c r="AB63" s="11" t="b">
        <f t="shared" si="14"/>
        <v>0</v>
      </c>
      <c r="AC63" s="12" t="b">
        <f t="shared" si="15"/>
        <v>0</v>
      </c>
    </row>
    <row r="64" spans="1:29" ht="20.100000000000001" customHeight="1" x14ac:dyDescent="0.2">
      <c r="A64" s="2" t="s">
        <v>217</v>
      </c>
      <c r="B64" s="2" t="s">
        <v>8</v>
      </c>
      <c r="C64" s="2" t="s">
        <v>269</v>
      </c>
      <c r="D64" s="2" t="s">
        <v>135</v>
      </c>
      <c r="E64" s="2" t="s">
        <v>134</v>
      </c>
      <c r="F64" s="2" t="s">
        <v>136</v>
      </c>
      <c r="G64" s="2" t="s">
        <v>321</v>
      </c>
      <c r="H64" s="2" t="s">
        <v>327</v>
      </c>
      <c r="I64" s="16">
        <f t="shared" si="0"/>
        <v>0.56944444444444442</v>
      </c>
      <c r="J64" s="16">
        <f t="shared" si="1"/>
        <v>0.63194444444444442</v>
      </c>
      <c r="K64" s="2" t="s">
        <v>11</v>
      </c>
      <c r="L64" s="2" t="s">
        <v>14</v>
      </c>
      <c r="M64" s="2"/>
      <c r="N64" s="5">
        <v>1</v>
      </c>
      <c r="O64" s="9" t="str">
        <f t="shared" si="11"/>
        <v>SA.MBA</v>
      </c>
      <c r="P64" s="14" t="str" cm="1">
        <f t="array" ref="P64">_xlfn.IFS($AB64,$AB$1,$Q64,$Q$1,$R64,$R$1,$S64,$S$1,$T64,$T$1,$U64,$U$1,$V64,$V$1,$W64,$W$1,$X64,$X$1,$Y64,$Y$1,$Z64,$Z$1,$AA64,$AA$1,$AC64,$AC$1)</f>
        <v>MBA</v>
      </c>
      <c r="Q64" s="10" t="b">
        <f t="shared" si="2"/>
        <v>1</v>
      </c>
      <c r="R64" s="10" t="b">
        <f t="shared" si="3"/>
        <v>0</v>
      </c>
      <c r="S64" s="10" t="b">
        <f t="shared" si="4"/>
        <v>0</v>
      </c>
      <c r="T64" s="10" t="b">
        <f t="shared" si="5"/>
        <v>0</v>
      </c>
      <c r="U64" s="10" t="b">
        <f t="shared" si="6"/>
        <v>0</v>
      </c>
      <c r="V64" s="10" t="b">
        <f t="shared" si="7"/>
        <v>0</v>
      </c>
      <c r="W64" s="10" t="b">
        <f t="shared" si="12"/>
        <v>0</v>
      </c>
      <c r="X64" s="10" t="b">
        <f t="shared" si="13"/>
        <v>0</v>
      </c>
      <c r="Y64" s="10" t="b">
        <f t="shared" si="8"/>
        <v>0</v>
      </c>
      <c r="Z64" s="10" t="b">
        <f t="shared" si="9"/>
        <v>0</v>
      </c>
      <c r="AA64" s="10" t="b">
        <f t="shared" si="10"/>
        <v>0</v>
      </c>
      <c r="AB64" s="11" t="b">
        <f t="shared" si="14"/>
        <v>0</v>
      </c>
      <c r="AC64" s="12" t="b">
        <f t="shared" si="15"/>
        <v>0</v>
      </c>
    </row>
    <row r="65" spans="1:29" ht="20.100000000000001" customHeight="1" x14ac:dyDescent="0.2">
      <c r="A65" s="2" t="s">
        <v>217</v>
      </c>
      <c r="B65" s="2" t="s">
        <v>34</v>
      </c>
      <c r="C65" s="2" t="s">
        <v>269</v>
      </c>
      <c r="D65" s="2" t="s">
        <v>135</v>
      </c>
      <c r="E65" s="2" t="s">
        <v>117</v>
      </c>
      <c r="F65" s="2" t="s">
        <v>137</v>
      </c>
      <c r="G65" s="2" t="s">
        <v>331</v>
      </c>
      <c r="H65" s="2" t="s">
        <v>325</v>
      </c>
      <c r="I65" s="16">
        <f t="shared" si="0"/>
        <v>0.4375</v>
      </c>
      <c r="J65" s="16">
        <f t="shared" si="1"/>
        <v>0.5</v>
      </c>
      <c r="K65" s="2" t="s">
        <v>11</v>
      </c>
      <c r="L65" s="2" t="s">
        <v>14</v>
      </c>
      <c r="M65" s="2"/>
      <c r="N65" s="5">
        <v>1</v>
      </c>
      <c r="O65" s="9" t="str">
        <f t="shared" si="11"/>
        <v>SP.MBA</v>
      </c>
      <c r="P65" s="14" t="str" cm="1">
        <f t="array" ref="P65">_xlfn.IFS($AB65,$AB$1,$Q65,$Q$1,$R65,$R$1,$S65,$S$1,$T65,$T$1,$U65,$U$1,$V65,$V$1,$W65,$W$1,$X65,$X$1,$Y65,$Y$1,$Z65,$Z$1,$AA65,$AA$1,$AC65,$AC$1)</f>
        <v>MBA</v>
      </c>
      <c r="Q65" s="10" t="b">
        <f t="shared" si="2"/>
        <v>1</v>
      </c>
      <c r="R65" s="10" t="b">
        <f t="shared" si="3"/>
        <v>0</v>
      </c>
      <c r="S65" s="10" t="b">
        <f t="shared" si="4"/>
        <v>0</v>
      </c>
      <c r="T65" s="10" t="b">
        <f t="shared" si="5"/>
        <v>0</v>
      </c>
      <c r="U65" s="10" t="b">
        <f t="shared" si="6"/>
        <v>0</v>
      </c>
      <c r="V65" s="10" t="b">
        <f t="shared" si="7"/>
        <v>0</v>
      </c>
      <c r="W65" s="10" t="b">
        <f t="shared" si="12"/>
        <v>0</v>
      </c>
      <c r="X65" s="10" t="b">
        <f t="shared" si="13"/>
        <v>0</v>
      </c>
      <c r="Y65" s="10" t="b">
        <f t="shared" si="8"/>
        <v>0</v>
      </c>
      <c r="Z65" s="10" t="b">
        <f t="shared" si="9"/>
        <v>0</v>
      </c>
      <c r="AA65" s="10" t="b">
        <f t="shared" si="10"/>
        <v>0</v>
      </c>
      <c r="AB65" s="11" t="b">
        <f t="shared" si="14"/>
        <v>0</v>
      </c>
      <c r="AC65" s="12" t="b">
        <f t="shared" si="15"/>
        <v>0</v>
      </c>
    </row>
    <row r="66" spans="1:29" ht="20.100000000000001" customHeight="1" x14ac:dyDescent="0.2">
      <c r="A66" s="2" t="s">
        <v>217</v>
      </c>
      <c r="B66" s="2" t="s">
        <v>8</v>
      </c>
      <c r="C66" s="2" t="s">
        <v>270</v>
      </c>
      <c r="D66" s="2" t="s">
        <v>139</v>
      </c>
      <c r="E66" s="2" t="s">
        <v>43</v>
      </c>
      <c r="F66" s="2" t="s">
        <v>138</v>
      </c>
      <c r="G66" s="2"/>
      <c r="H66" s="2" t="s">
        <v>364</v>
      </c>
      <c r="I66" s="16" t="str">
        <f t="shared" ref="I66:I120" si="18">IFERROR(TIMEVALUE(LEFT(H66,9)),"")</f>
        <v/>
      </c>
      <c r="J66" s="16" t="str">
        <f t="shared" ref="J66:J120" si="19">IFERROR(TIMEVALUE(RIGHT(H66,8)),"")</f>
        <v/>
      </c>
      <c r="K66" s="2" t="s">
        <v>11</v>
      </c>
      <c r="L66" s="2" t="s">
        <v>14</v>
      </c>
      <c r="M66" s="2"/>
      <c r="N66" s="5">
        <v>2.5</v>
      </c>
      <c r="O66" s="9" t="str">
        <f t="shared" si="11"/>
        <v>SA.ELCT</v>
      </c>
      <c r="P66" s="14" t="str" cm="1">
        <f t="array" ref="P66">_xlfn.IFS($AB66,$AB$1,$Q66,$Q$1,$R66,$R$1,$S66,$S$1,$T66,$T$1,$U66,$U$1,$V66,$V$1,$W66,$W$1,$X66,$X$1,$Y66,$Y$1,$Z66,$Z$1,$AA66,$AA$1,$AC66,$AC$1)</f>
        <v>Elective</v>
      </c>
      <c r="Q66" s="10" t="b">
        <f t="shared" si="2"/>
        <v>0</v>
      </c>
      <c r="R66" s="10" t="b">
        <f t="shared" si="3"/>
        <v>0</v>
      </c>
      <c r="S66" s="10" t="b">
        <f t="shared" si="4"/>
        <v>0</v>
      </c>
      <c r="T66" s="10" t="b">
        <f t="shared" si="5"/>
        <v>0</v>
      </c>
      <c r="U66" s="10" t="b">
        <f t="shared" si="6"/>
        <v>0</v>
      </c>
      <c r="V66" s="10" t="b">
        <f t="shared" si="7"/>
        <v>0</v>
      </c>
      <c r="W66" s="10" t="b">
        <f t="shared" si="12"/>
        <v>0</v>
      </c>
      <c r="X66" s="10" t="b">
        <f t="shared" si="13"/>
        <v>0</v>
      </c>
      <c r="Y66" s="10" t="b">
        <f t="shared" si="8"/>
        <v>0</v>
      </c>
      <c r="Z66" s="10" t="b">
        <f t="shared" si="9"/>
        <v>1</v>
      </c>
      <c r="AA66" s="10" t="b">
        <f t="shared" si="10"/>
        <v>0</v>
      </c>
      <c r="AB66" s="11" t="b">
        <f t="shared" si="14"/>
        <v>0</v>
      </c>
      <c r="AC66" s="12" t="b">
        <f t="shared" si="15"/>
        <v>0</v>
      </c>
    </row>
    <row r="67" spans="1:29" ht="20.100000000000001" customHeight="1" x14ac:dyDescent="0.2">
      <c r="A67" s="2" t="s">
        <v>217</v>
      </c>
      <c r="B67" s="2" t="s">
        <v>8</v>
      </c>
      <c r="C67" s="2" t="s">
        <v>270</v>
      </c>
      <c r="D67" s="2" t="s">
        <v>139</v>
      </c>
      <c r="E67" s="2" t="s">
        <v>7</v>
      </c>
      <c r="F67" s="2" t="s">
        <v>138</v>
      </c>
      <c r="G67" s="2"/>
      <c r="H67" s="2" t="s">
        <v>364</v>
      </c>
      <c r="I67" s="16" t="str">
        <f t="shared" si="18"/>
        <v/>
      </c>
      <c r="J67" s="16" t="str">
        <f t="shared" si="19"/>
        <v/>
      </c>
      <c r="K67" s="2" t="s">
        <v>11</v>
      </c>
      <c r="L67" s="2" t="s">
        <v>315</v>
      </c>
      <c r="M67" s="2" t="s">
        <v>318</v>
      </c>
      <c r="N67" s="5">
        <v>2.5</v>
      </c>
      <c r="O67" s="9" t="str">
        <f t="shared" ref="O67:O120" si="20">E67</f>
        <v>SA.EMBA.HYFX</v>
      </c>
      <c r="P67" s="14" t="str" cm="1">
        <f t="array" ref="P67">_xlfn.IFS($AB67,$AB$1,$Q67,$Q$1,$R67,$R$1,$S67,$S$1,$T67,$T$1,$U67,$U$1,$V67,$V$1,$W67,$W$1,$X67,$X$1,$Y67,$Y$1,$Z67,$Z$1,$AA67,$AA$1,$AC67,$AC$1)</f>
        <v>EMBA</v>
      </c>
      <c r="Q67" s="10" t="b">
        <f t="shared" si="2"/>
        <v>1</v>
      </c>
      <c r="R67" s="10" t="b">
        <f t="shared" si="3"/>
        <v>0</v>
      </c>
      <c r="S67" s="10" t="b">
        <f t="shared" si="4"/>
        <v>0</v>
      </c>
      <c r="T67" s="10" t="b">
        <f t="shared" si="5"/>
        <v>0</v>
      </c>
      <c r="U67" s="10" t="b">
        <f t="shared" si="6"/>
        <v>0</v>
      </c>
      <c r="V67" s="10" t="b">
        <f t="shared" si="7"/>
        <v>0</v>
      </c>
      <c r="W67" s="10" t="b">
        <f t="shared" ref="W67:W120" si="21">ISNUMBER(SEARCH("AN",$O67))</f>
        <v>0</v>
      </c>
      <c r="X67" s="10" t="b">
        <f t="shared" ref="X67:X120" si="22">ISNUMBER(SEARCH("OMSBA",$O67))</f>
        <v>0</v>
      </c>
      <c r="Y67" s="10" t="b">
        <f t="shared" si="8"/>
        <v>0</v>
      </c>
      <c r="Z67" s="10" t="b">
        <f t="shared" si="9"/>
        <v>0</v>
      </c>
      <c r="AA67" s="10" t="b">
        <f t="shared" si="10"/>
        <v>0</v>
      </c>
      <c r="AB67" s="11" t="b">
        <f t="shared" ref="AB67:AB120" si="23">ISNUMBER(SEARCH("EMBA",$O67))</f>
        <v>1</v>
      </c>
      <c r="AC67" s="12" t="b">
        <f t="shared" ref="AC67:AC120" si="24">ISNUMBER(SEARCH("HC",$O67))</f>
        <v>0</v>
      </c>
    </row>
    <row r="68" spans="1:29" ht="20.100000000000001" customHeight="1" x14ac:dyDescent="0.2">
      <c r="A68" s="2" t="s">
        <v>217</v>
      </c>
      <c r="B68" s="2" t="s">
        <v>16</v>
      </c>
      <c r="C68" s="2" t="s">
        <v>271</v>
      </c>
      <c r="D68" s="2" t="s">
        <v>141</v>
      </c>
      <c r="E68" s="2" t="s">
        <v>20</v>
      </c>
      <c r="F68" s="2" t="s">
        <v>140</v>
      </c>
      <c r="G68" s="2" t="s">
        <v>330</v>
      </c>
      <c r="H68" s="2" t="s">
        <v>322</v>
      </c>
      <c r="I68" s="16">
        <f t="shared" si="18"/>
        <v>0.73611111111111116</v>
      </c>
      <c r="J68" s="16">
        <f t="shared" si="19"/>
        <v>0.875</v>
      </c>
      <c r="K68" s="2" t="s">
        <v>11</v>
      </c>
      <c r="L68" s="2" t="s">
        <v>14</v>
      </c>
      <c r="M68" s="2"/>
      <c r="N68" s="5">
        <v>2.5</v>
      </c>
      <c r="O68" s="9" t="str">
        <f t="shared" si="20"/>
        <v>SB.ELCT</v>
      </c>
      <c r="P68" s="14" t="str" cm="1">
        <f t="array" ref="P68">_xlfn.IFS($AB68,$AB$1,$Q68,$Q$1,$R68,$R$1,$S68,$S$1,$T68,$T$1,$U68,$U$1,$V68,$V$1,$W68,$W$1,$X68,$X$1,$Y68,$Y$1,$Z68,$Z$1,$AA68,$AA$1,$AC68,$AC$1)</f>
        <v>Elective</v>
      </c>
      <c r="Q68" s="10" t="b">
        <f t="shared" si="2"/>
        <v>0</v>
      </c>
      <c r="R68" s="10" t="b">
        <f t="shared" si="3"/>
        <v>0</v>
      </c>
      <c r="S68" s="10" t="b">
        <f t="shared" si="4"/>
        <v>0</v>
      </c>
      <c r="T68" s="10" t="b">
        <f t="shared" si="5"/>
        <v>0</v>
      </c>
      <c r="U68" s="10" t="b">
        <f t="shared" si="6"/>
        <v>0</v>
      </c>
      <c r="V68" s="10" t="b">
        <f t="shared" si="7"/>
        <v>0</v>
      </c>
      <c r="W68" s="10" t="b">
        <f t="shared" si="21"/>
        <v>0</v>
      </c>
      <c r="X68" s="10" t="b">
        <f t="shared" si="22"/>
        <v>0</v>
      </c>
      <c r="Y68" s="10" t="b">
        <f t="shared" si="8"/>
        <v>0</v>
      </c>
      <c r="Z68" s="10" t="b">
        <f t="shared" si="9"/>
        <v>1</v>
      </c>
      <c r="AA68" s="10" t="b">
        <f t="shared" si="10"/>
        <v>0</v>
      </c>
      <c r="AB68" s="11" t="b">
        <f t="shared" si="23"/>
        <v>0</v>
      </c>
      <c r="AC68" s="12" t="b">
        <f t="shared" si="24"/>
        <v>0</v>
      </c>
    </row>
    <row r="69" spans="1:29" ht="20.100000000000001" customHeight="1" x14ac:dyDescent="0.2">
      <c r="A69" s="2" t="s">
        <v>217</v>
      </c>
      <c r="B69" s="2" t="s">
        <v>8</v>
      </c>
      <c r="C69" s="2" t="s">
        <v>342</v>
      </c>
      <c r="D69" s="2" t="s">
        <v>343</v>
      </c>
      <c r="E69" s="2" t="s">
        <v>344</v>
      </c>
      <c r="F69" s="2" t="s">
        <v>143</v>
      </c>
      <c r="G69" s="2" t="s">
        <v>323</v>
      </c>
      <c r="H69" s="2" t="s">
        <v>324</v>
      </c>
      <c r="I69" s="16">
        <f t="shared" si="18"/>
        <v>0.3611111111111111</v>
      </c>
      <c r="J69" s="16">
        <f t="shared" si="19"/>
        <v>0.4236111111111111</v>
      </c>
      <c r="K69" s="2" t="s">
        <v>11</v>
      </c>
      <c r="L69" s="2" t="s">
        <v>14</v>
      </c>
      <c r="M69" s="2" t="s">
        <v>318</v>
      </c>
      <c r="N69" s="5">
        <v>2.5</v>
      </c>
      <c r="O69" s="9" t="str">
        <f t="shared" si="20"/>
        <v>SA.AN1</v>
      </c>
      <c r="P69" s="14" t="str" cm="1">
        <f t="array" ref="P69">_xlfn.IFS($AB69,$AB$1,$Q69,$Q$1,$R69,$R$1,$S69,$S$1,$T69,$T$1,$U69,$U$1,$V69,$V$1,$W69,$W$1,$X69,$X$1,$Y69,$Y$1,$Z69,$Z$1,$AA69,$AA$1,$AC69,$AC$1)</f>
        <v>MSBA</v>
      </c>
      <c r="Q69" s="10" t="b">
        <f t="shared" si="2"/>
        <v>0</v>
      </c>
      <c r="R69" s="10" t="b">
        <f t="shared" si="3"/>
        <v>0</v>
      </c>
      <c r="S69" s="10" t="b">
        <f t="shared" si="4"/>
        <v>0</v>
      </c>
      <c r="T69" s="10" t="b">
        <f t="shared" si="5"/>
        <v>1</v>
      </c>
      <c r="U69" s="10" t="b">
        <f t="shared" si="6"/>
        <v>0</v>
      </c>
      <c r="V69" s="10" t="b">
        <f t="shared" si="7"/>
        <v>0</v>
      </c>
      <c r="W69" s="10" t="b">
        <f t="shared" si="21"/>
        <v>1</v>
      </c>
      <c r="X69" s="10" t="b">
        <f t="shared" si="22"/>
        <v>0</v>
      </c>
      <c r="Y69" s="10" t="b">
        <f t="shared" si="8"/>
        <v>0</v>
      </c>
      <c r="Z69" s="10" t="b">
        <f t="shared" si="9"/>
        <v>0</v>
      </c>
      <c r="AA69" s="10" t="b">
        <f t="shared" si="10"/>
        <v>0</v>
      </c>
      <c r="AB69" s="11" t="b">
        <f t="shared" si="23"/>
        <v>0</v>
      </c>
      <c r="AC69" s="12" t="b">
        <f t="shared" si="24"/>
        <v>0</v>
      </c>
    </row>
    <row r="70" spans="1:29" ht="20.100000000000001" customHeight="1" x14ac:dyDescent="0.2">
      <c r="A70" s="2" t="s">
        <v>217</v>
      </c>
      <c r="B70" s="2" t="s">
        <v>16</v>
      </c>
      <c r="C70" s="2" t="s">
        <v>272</v>
      </c>
      <c r="D70" s="2" t="s">
        <v>142</v>
      </c>
      <c r="E70" s="2" t="s">
        <v>148</v>
      </c>
      <c r="F70" s="2" t="s">
        <v>63</v>
      </c>
      <c r="G70" s="2" t="s">
        <v>331</v>
      </c>
      <c r="H70" s="2" t="s">
        <v>335</v>
      </c>
      <c r="I70" s="16">
        <f t="shared" si="18"/>
        <v>0.79166666666666663</v>
      </c>
      <c r="J70" s="16">
        <f t="shared" si="19"/>
        <v>0.875</v>
      </c>
      <c r="K70" s="2" t="s">
        <v>11</v>
      </c>
      <c r="L70" s="2" t="s">
        <v>12</v>
      </c>
      <c r="M70" s="2" t="s">
        <v>318</v>
      </c>
      <c r="N70" s="5">
        <v>2.5</v>
      </c>
      <c r="O70" s="9" t="str">
        <f t="shared" si="20"/>
        <v>SA.OMSBA</v>
      </c>
      <c r="P70" s="14" t="str" cm="1">
        <f t="array" ref="P70">_xlfn.IFS($AB70,$AB$1,$Q70,$Q$1,$R70,$R$1,$S70,$S$1,$T70,$T$1,$U70,$U$1,$V70,$V$1,$W70,$W$1,$X70,$X$1,$Y70,$Y$1,$Z70,$Z$1,$AA70,$AA$1,$AC70,$AC$1)</f>
        <v>OMSBA</v>
      </c>
      <c r="Q70" s="10" t="b">
        <f t="shared" si="2"/>
        <v>0</v>
      </c>
      <c r="R70" s="10" t="b">
        <f t="shared" si="3"/>
        <v>0</v>
      </c>
      <c r="S70" s="10" t="b">
        <f t="shared" si="4"/>
        <v>0</v>
      </c>
      <c r="T70" s="10" t="b">
        <f t="shared" si="5"/>
        <v>0</v>
      </c>
      <c r="U70" s="10" t="b">
        <f t="shared" si="6"/>
        <v>0</v>
      </c>
      <c r="V70" s="10" t="b">
        <f t="shared" si="7"/>
        <v>0</v>
      </c>
      <c r="W70" s="10" t="b">
        <f t="shared" si="21"/>
        <v>0</v>
      </c>
      <c r="X70" s="10" t="b">
        <f t="shared" si="22"/>
        <v>1</v>
      </c>
      <c r="Y70" s="10" t="b">
        <f t="shared" si="8"/>
        <v>0</v>
      </c>
      <c r="Z70" s="10" t="b">
        <f t="shared" si="9"/>
        <v>0</v>
      </c>
      <c r="AA70" s="10" t="b">
        <f t="shared" si="10"/>
        <v>0</v>
      </c>
      <c r="AB70" s="11" t="b">
        <f t="shared" si="23"/>
        <v>0</v>
      </c>
      <c r="AC70" s="12" t="b">
        <f t="shared" si="24"/>
        <v>0</v>
      </c>
    </row>
    <row r="71" spans="1:29" ht="20.100000000000001" customHeight="1" x14ac:dyDescent="0.2">
      <c r="A71" s="2" t="s">
        <v>217</v>
      </c>
      <c r="B71" s="2" t="s">
        <v>16</v>
      </c>
      <c r="C71" s="2" t="s">
        <v>273</v>
      </c>
      <c r="D71" s="2" t="s">
        <v>144</v>
      </c>
      <c r="E71" s="2" t="s">
        <v>20</v>
      </c>
      <c r="F71" s="2" t="s">
        <v>145</v>
      </c>
      <c r="G71" s="2" t="s">
        <v>331</v>
      </c>
      <c r="H71" s="2" t="s">
        <v>322</v>
      </c>
      <c r="I71" s="16">
        <f t="shared" si="18"/>
        <v>0.73611111111111116</v>
      </c>
      <c r="J71" s="16">
        <f t="shared" si="19"/>
        <v>0.875</v>
      </c>
      <c r="K71" s="2" t="s">
        <v>11</v>
      </c>
      <c r="L71" s="2" t="s">
        <v>14</v>
      </c>
      <c r="M71" s="2" t="s">
        <v>318</v>
      </c>
      <c r="N71" s="5">
        <v>2.5</v>
      </c>
      <c r="O71" s="9" t="str">
        <f t="shared" si="20"/>
        <v>SB.ELCT</v>
      </c>
      <c r="P71" s="14" t="str" cm="1">
        <f t="array" ref="P71">_xlfn.IFS($AB71,$AB$1,$Q71,$Q$1,$R71,$R$1,$S71,$S$1,$T71,$T$1,$U71,$U$1,$V71,$V$1,$W71,$W$1,$X71,$X$1,$Y71,$Y$1,$Z71,$Z$1,$AA71,$AA$1,$AC71,$AC$1)</f>
        <v>Elective</v>
      </c>
      <c r="Q71" s="10" t="b">
        <f t="shared" si="2"/>
        <v>0</v>
      </c>
      <c r="R71" s="10" t="b">
        <f t="shared" si="3"/>
        <v>0</v>
      </c>
      <c r="S71" s="10" t="b">
        <f t="shared" si="4"/>
        <v>0</v>
      </c>
      <c r="T71" s="10" t="b">
        <f t="shared" si="5"/>
        <v>0</v>
      </c>
      <c r="U71" s="10" t="b">
        <f t="shared" si="6"/>
        <v>0</v>
      </c>
      <c r="V71" s="10" t="b">
        <f t="shared" si="7"/>
        <v>0</v>
      </c>
      <c r="W71" s="10" t="b">
        <f t="shared" si="21"/>
        <v>0</v>
      </c>
      <c r="X71" s="10" t="b">
        <f t="shared" si="22"/>
        <v>0</v>
      </c>
      <c r="Y71" s="10" t="b">
        <f t="shared" si="8"/>
        <v>0</v>
      </c>
      <c r="Z71" s="10" t="b">
        <f t="shared" si="9"/>
        <v>1</v>
      </c>
      <c r="AA71" s="10" t="b">
        <f t="shared" si="10"/>
        <v>0</v>
      </c>
      <c r="AB71" s="11" t="b">
        <f t="shared" si="23"/>
        <v>0</v>
      </c>
      <c r="AC71" s="12" t="b">
        <f t="shared" si="24"/>
        <v>0</v>
      </c>
    </row>
    <row r="72" spans="1:29" ht="20.100000000000001" customHeight="1" x14ac:dyDescent="0.2">
      <c r="A72" s="2" t="s">
        <v>217</v>
      </c>
      <c r="B72" s="2" t="s">
        <v>8</v>
      </c>
      <c r="C72" s="2" t="s">
        <v>274</v>
      </c>
      <c r="D72" s="2" t="s">
        <v>147</v>
      </c>
      <c r="E72" s="2" t="s">
        <v>146</v>
      </c>
      <c r="F72" s="2" t="s">
        <v>143</v>
      </c>
      <c r="G72" s="2" t="s">
        <v>323</v>
      </c>
      <c r="H72" s="2" t="s">
        <v>327</v>
      </c>
      <c r="I72" s="16">
        <f t="shared" si="18"/>
        <v>0.56944444444444442</v>
      </c>
      <c r="J72" s="16">
        <f t="shared" si="19"/>
        <v>0.63194444444444442</v>
      </c>
      <c r="K72" s="2" t="s">
        <v>11</v>
      </c>
      <c r="L72" s="2" t="s">
        <v>14</v>
      </c>
      <c r="M72" s="2" t="s">
        <v>318</v>
      </c>
      <c r="N72" s="5">
        <v>2.5</v>
      </c>
      <c r="O72" s="9" t="str">
        <f t="shared" si="20"/>
        <v>SA.AIB</v>
      </c>
      <c r="P72" s="14" t="str" cm="1">
        <f t="array" ref="P72">_xlfn.IFS($AB72,$AB$1,$Q72,$Q$1,$R72,$R$1,$S72,$S$1,$T72,$T$1,$U72,$U$1,$V72,$V$1,$W72,$W$1,$X72,$X$1,$Y72,$Y$1,$Z72,$Z$1,$AA72,$AA$1,$AC72,$AC$1)</f>
        <v>AIB</v>
      </c>
      <c r="Q72" s="10" t="b">
        <f t="shared" si="2"/>
        <v>0</v>
      </c>
      <c r="R72" s="10" t="b">
        <f t="shared" si="3"/>
        <v>0</v>
      </c>
      <c r="S72" s="10" t="b">
        <f t="shared" si="4"/>
        <v>0</v>
      </c>
      <c r="T72" s="10" t="b">
        <f t="shared" si="5"/>
        <v>0</v>
      </c>
      <c r="U72" s="10" t="b">
        <f t="shared" si="6"/>
        <v>0</v>
      </c>
      <c r="V72" s="10" t="b">
        <f t="shared" si="7"/>
        <v>1</v>
      </c>
      <c r="W72" s="10" t="b">
        <f t="shared" si="21"/>
        <v>0</v>
      </c>
      <c r="X72" s="10" t="b">
        <f t="shared" si="22"/>
        <v>0</v>
      </c>
      <c r="Y72" s="10" t="b">
        <f t="shared" si="8"/>
        <v>0</v>
      </c>
      <c r="Z72" s="10" t="b">
        <f t="shared" si="9"/>
        <v>0</v>
      </c>
      <c r="AA72" s="10" t="b">
        <f t="shared" si="10"/>
        <v>0</v>
      </c>
      <c r="AB72" s="11" t="b">
        <f t="shared" si="23"/>
        <v>0</v>
      </c>
      <c r="AC72" s="12" t="b">
        <f t="shared" si="24"/>
        <v>0</v>
      </c>
    </row>
    <row r="73" spans="1:29" ht="20.100000000000001" customHeight="1" x14ac:dyDescent="0.2">
      <c r="A73" s="2" t="s">
        <v>217</v>
      </c>
      <c r="B73" s="2" t="s">
        <v>8</v>
      </c>
      <c r="C73" s="2" t="s">
        <v>274</v>
      </c>
      <c r="D73" s="2" t="s">
        <v>147</v>
      </c>
      <c r="E73" s="2" t="s">
        <v>148</v>
      </c>
      <c r="F73" s="2" t="s">
        <v>143</v>
      </c>
      <c r="G73" s="2" t="s">
        <v>331</v>
      </c>
      <c r="H73" s="2" t="s">
        <v>335</v>
      </c>
      <c r="I73" s="16">
        <f t="shared" si="18"/>
        <v>0.79166666666666663</v>
      </c>
      <c r="J73" s="16">
        <f t="shared" si="19"/>
        <v>0.875</v>
      </c>
      <c r="K73" s="2" t="s">
        <v>11</v>
      </c>
      <c r="L73" s="2" t="s">
        <v>12</v>
      </c>
      <c r="M73" s="2" t="s">
        <v>318</v>
      </c>
      <c r="N73" s="5">
        <v>2.5</v>
      </c>
      <c r="O73" s="9" t="str">
        <f t="shared" si="20"/>
        <v>SA.OMSBA</v>
      </c>
      <c r="P73" s="14" t="str" cm="1">
        <f t="array" ref="P73">_xlfn.IFS($AB73,$AB$1,$Q73,$Q$1,$R73,$R$1,$S73,$S$1,$T73,$T$1,$U73,$U$1,$V73,$V$1,$W73,$W$1,$X73,$X$1,$Y73,$Y$1,$Z73,$Z$1,$AA73,$AA$1,$AC73,$AC$1)</f>
        <v>OMSBA</v>
      </c>
      <c r="Q73" s="10" t="b">
        <f t="shared" si="2"/>
        <v>0</v>
      </c>
      <c r="R73" s="10" t="b">
        <f t="shared" si="3"/>
        <v>0</v>
      </c>
      <c r="S73" s="10" t="b">
        <f t="shared" si="4"/>
        <v>0</v>
      </c>
      <c r="T73" s="10" t="b">
        <f t="shared" si="5"/>
        <v>0</v>
      </c>
      <c r="U73" s="10" t="b">
        <f t="shared" si="6"/>
        <v>0</v>
      </c>
      <c r="V73" s="10" t="b">
        <f t="shared" si="7"/>
        <v>0</v>
      </c>
      <c r="W73" s="10" t="b">
        <f t="shared" si="21"/>
        <v>0</v>
      </c>
      <c r="X73" s="10" t="b">
        <f t="shared" si="22"/>
        <v>1</v>
      </c>
      <c r="Y73" s="10" t="b">
        <f t="shared" si="8"/>
        <v>0</v>
      </c>
      <c r="Z73" s="10" t="b">
        <f t="shared" si="9"/>
        <v>0</v>
      </c>
      <c r="AA73" s="10" t="b">
        <f t="shared" si="10"/>
        <v>0</v>
      </c>
      <c r="AB73" s="11" t="b">
        <f t="shared" si="23"/>
        <v>0</v>
      </c>
      <c r="AC73" s="12" t="b">
        <f t="shared" si="24"/>
        <v>0</v>
      </c>
    </row>
    <row r="74" spans="1:29" ht="20.100000000000001" customHeight="1" x14ac:dyDescent="0.2">
      <c r="A74" s="2" t="s">
        <v>218</v>
      </c>
      <c r="B74" s="2" t="s">
        <v>8</v>
      </c>
      <c r="C74" s="2" t="s">
        <v>275</v>
      </c>
      <c r="D74" s="2" t="s">
        <v>151</v>
      </c>
      <c r="E74" s="2" t="s">
        <v>150</v>
      </c>
      <c r="F74" s="2" t="s">
        <v>82</v>
      </c>
      <c r="G74" s="2"/>
      <c r="H74" s="2" t="s">
        <v>365</v>
      </c>
      <c r="I74" s="16" t="str">
        <f t="shared" si="18"/>
        <v/>
      </c>
      <c r="J74" s="16" t="str">
        <f t="shared" si="19"/>
        <v/>
      </c>
      <c r="K74" s="2" t="s">
        <v>11</v>
      </c>
      <c r="L74" s="2" t="s">
        <v>14</v>
      </c>
      <c r="M74" s="2"/>
      <c r="N74" s="5">
        <v>2.5</v>
      </c>
      <c r="O74" s="9" t="str">
        <f t="shared" si="20"/>
        <v>SA.MMM</v>
      </c>
      <c r="P74" s="14" t="str" cm="1">
        <f t="array" ref="P74">_xlfn.IFS($AB74,$AB$1,$Q74,$Q$1,$R74,$R$1,$S74,$S$1,$T74,$T$1,$U74,$U$1,$V74,$V$1,$W74,$W$1,$X74,$X$1,$Y74,$Y$1,$Z74,$Z$1,$AA74,$AA$1,$AC74,$AC$1)</f>
        <v>MMM</v>
      </c>
      <c r="Q74" s="10" t="b">
        <f t="shared" si="2"/>
        <v>0</v>
      </c>
      <c r="R74" s="10" t="b">
        <f t="shared" si="3"/>
        <v>0</v>
      </c>
      <c r="S74" s="10" t="b">
        <f t="shared" si="4"/>
        <v>0</v>
      </c>
      <c r="T74" s="10" t="b">
        <f t="shared" si="5"/>
        <v>0</v>
      </c>
      <c r="U74" s="10" t="b">
        <f t="shared" si="6"/>
        <v>0</v>
      </c>
      <c r="V74" s="10" t="b">
        <f t="shared" si="7"/>
        <v>0</v>
      </c>
      <c r="W74" s="10" t="b">
        <f t="shared" si="21"/>
        <v>0</v>
      </c>
      <c r="X74" s="10" t="b">
        <f t="shared" si="22"/>
        <v>0</v>
      </c>
      <c r="Y74" s="10" t="b">
        <f t="shared" si="8"/>
        <v>0</v>
      </c>
      <c r="Z74" s="10" t="b">
        <f t="shared" si="9"/>
        <v>0</v>
      </c>
      <c r="AA74" s="10" t="b">
        <f t="shared" si="10"/>
        <v>1</v>
      </c>
      <c r="AB74" s="11" t="b">
        <f t="shared" si="23"/>
        <v>0</v>
      </c>
      <c r="AC74" s="12" t="b">
        <f t="shared" si="24"/>
        <v>0</v>
      </c>
    </row>
    <row r="75" spans="1:29" ht="20.100000000000001" customHeight="1" x14ac:dyDescent="0.2">
      <c r="A75" s="2" t="s">
        <v>218</v>
      </c>
      <c r="B75" s="2" t="s">
        <v>16</v>
      </c>
      <c r="C75" s="2" t="s">
        <v>276</v>
      </c>
      <c r="D75" s="2" t="s">
        <v>154</v>
      </c>
      <c r="E75" s="2" t="s">
        <v>152</v>
      </c>
      <c r="F75" s="2" t="s">
        <v>153</v>
      </c>
      <c r="G75" s="2" t="s">
        <v>331</v>
      </c>
      <c r="H75" s="2" t="s">
        <v>322</v>
      </c>
      <c r="I75" s="16">
        <f t="shared" si="18"/>
        <v>0.73611111111111116</v>
      </c>
      <c r="J75" s="16">
        <f t="shared" si="19"/>
        <v>0.875</v>
      </c>
      <c r="K75" s="2" t="s">
        <v>11</v>
      </c>
      <c r="L75" s="2" t="s">
        <v>14</v>
      </c>
      <c r="M75" s="2"/>
      <c r="N75" s="5">
        <v>2.5</v>
      </c>
      <c r="O75" s="9" t="str">
        <f t="shared" si="20"/>
        <v>SB.MMM</v>
      </c>
      <c r="P75" s="14" t="str" cm="1">
        <f t="array" ref="P75">_xlfn.IFS($AB75,$AB$1,$Q75,$Q$1,$R75,$R$1,$S75,$S$1,$T75,$T$1,$U75,$U$1,$V75,$V$1,$W75,$W$1,$X75,$X$1,$Y75,$Y$1,$Z75,$Z$1,$AA75,$AA$1,$AC75,$AC$1)</f>
        <v>MMM</v>
      </c>
      <c r="Q75" s="10" t="b">
        <f t="shared" si="2"/>
        <v>0</v>
      </c>
      <c r="R75" s="10" t="b">
        <f t="shared" si="3"/>
        <v>0</v>
      </c>
      <c r="S75" s="10" t="b">
        <f t="shared" si="4"/>
        <v>0</v>
      </c>
      <c r="T75" s="10" t="b">
        <f t="shared" si="5"/>
        <v>0</v>
      </c>
      <c r="U75" s="10" t="b">
        <f t="shared" si="6"/>
        <v>0</v>
      </c>
      <c r="V75" s="10" t="b">
        <f t="shared" si="7"/>
        <v>0</v>
      </c>
      <c r="W75" s="10" t="b">
        <f t="shared" si="21"/>
        <v>0</v>
      </c>
      <c r="X75" s="10" t="b">
        <f t="shared" si="22"/>
        <v>0</v>
      </c>
      <c r="Y75" s="10" t="b">
        <f t="shared" si="8"/>
        <v>0</v>
      </c>
      <c r="Z75" s="10" t="b">
        <f t="shared" si="9"/>
        <v>0</v>
      </c>
      <c r="AA75" s="10" t="b">
        <f t="shared" si="10"/>
        <v>1</v>
      </c>
      <c r="AB75" s="11" t="b">
        <f t="shared" si="23"/>
        <v>0</v>
      </c>
      <c r="AC75" s="12" t="b">
        <f t="shared" si="24"/>
        <v>0</v>
      </c>
    </row>
    <row r="76" spans="1:29" ht="20.100000000000001" customHeight="1" x14ac:dyDescent="0.2">
      <c r="A76" s="2" t="s">
        <v>218</v>
      </c>
      <c r="B76" s="2" t="s">
        <v>16</v>
      </c>
      <c r="C76" s="2" t="s">
        <v>277</v>
      </c>
      <c r="D76" s="2" t="s">
        <v>155</v>
      </c>
      <c r="E76" s="2" t="s">
        <v>20</v>
      </c>
      <c r="F76" s="2" t="s">
        <v>82</v>
      </c>
      <c r="G76" s="2" t="s">
        <v>326</v>
      </c>
      <c r="H76" s="2" t="s">
        <v>322</v>
      </c>
      <c r="I76" s="16">
        <f t="shared" si="18"/>
        <v>0.73611111111111116</v>
      </c>
      <c r="J76" s="16">
        <f t="shared" si="19"/>
        <v>0.875</v>
      </c>
      <c r="K76" s="2" t="s">
        <v>11</v>
      </c>
      <c r="L76" s="2" t="s">
        <v>14</v>
      </c>
      <c r="M76" s="2"/>
      <c r="N76" s="5">
        <v>2.5</v>
      </c>
      <c r="O76" s="9" t="str">
        <f t="shared" si="20"/>
        <v>SB.ELCT</v>
      </c>
      <c r="P76" s="14" t="str" cm="1">
        <f t="array" ref="P76">_xlfn.IFS($AB76,$AB$1,$Q76,$Q$1,$R76,$R$1,$S76,$S$1,$T76,$T$1,$U76,$U$1,$V76,$V$1,$W76,$W$1,$X76,$X$1,$Y76,$Y$1,$Z76,$Z$1,$AA76,$AA$1,$AC76,$AC$1)</f>
        <v>Elective</v>
      </c>
      <c r="Q76" s="10" t="b">
        <f t="shared" si="2"/>
        <v>0</v>
      </c>
      <c r="R76" s="10" t="b">
        <f t="shared" si="3"/>
        <v>0</v>
      </c>
      <c r="S76" s="10" t="b">
        <f t="shared" si="4"/>
        <v>0</v>
      </c>
      <c r="T76" s="10" t="b">
        <f t="shared" si="5"/>
        <v>0</v>
      </c>
      <c r="U76" s="10" t="b">
        <f t="shared" si="6"/>
        <v>0</v>
      </c>
      <c r="V76" s="10" t="b">
        <f t="shared" si="7"/>
        <v>0</v>
      </c>
      <c r="W76" s="10" t="b">
        <f t="shared" si="21"/>
        <v>0</v>
      </c>
      <c r="X76" s="10" t="b">
        <f t="shared" si="22"/>
        <v>0</v>
      </c>
      <c r="Y76" s="10" t="b">
        <f t="shared" si="8"/>
        <v>0</v>
      </c>
      <c r="Z76" s="10" t="b">
        <f t="shared" si="9"/>
        <v>1</v>
      </c>
      <c r="AA76" s="10" t="b">
        <f t="shared" si="10"/>
        <v>0</v>
      </c>
      <c r="AB76" s="11" t="b">
        <f t="shared" si="23"/>
        <v>0</v>
      </c>
      <c r="AC76" s="12" t="b">
        <f t="shared" si="24"/>
        <v>0</v>
      </c>
    </row>
    <row r="77" spans="1:29" ht="20.100000000000001" customHeight="1" x14ac:dyDescent="0.2">
      <c r="A77" s="2" t="s">
        <v>218</v>
      </c>
      <c r="B77" s="2" t="s">
        <v>8</v>
      </c>
      <c r="C77" s="2" t="s">
        <v>278</v>
      </c>
      <c r="D77" s="2" t="s">
        <v>156</v>
      </c>
      <c r="E77" s="2" t="s">
        <v>150</v>
      </c>
      <c r="F77" s="2" t="s">
        <v>149</v>
      </c>
      <c r="G77" s="2" t="s">
        <v>331</v>
      </c>
      <c r="H77" s="2" t="s">
        <v>322</v>
      </c>
      <c r="I77" s="16">
        <f t="shared" si="18"/>
        <v>0.73611111111111116</v>
      </c>
      <c r="J77" s="16">
        <f t="shared" si="19"/>
        <v>0.875</v>
      </c>
      <c r="K77" s="2" t="s">
        <v>11</v>
      </c>
      <c r="L77" s="2" t="s">
        <v>14</v>
      </c>
      <c r="M77" s="2"/>
      <c r="N77" s="5">
        <v>2.5</v>
      </c>
      <c r="O77" s="9" t="str">
        <f t="shared" si="20"/>
        <v>SA.MMM</v>
      </c>
      <c r="P77" s="14" t="str" cm="1">
        <f t="array" ref="P77">_xlfn.IFS($AB77,$AB$1,$Q77,$Q$1,$R77,$R$1,$S77,$S$1,$T77,$T$1,$U77,$U$1,$V77,$V$1,$W77,$W$1,$X77,$X$1,$Y77,$Y$1,$Z77,$Z$1,$AA77,$AA$1,$AC77,$AC$1)</f>
        <v>MMM</v>
      </c>
      <c r="Q77" s="10" t="b">
        <f t="shared" si="2"/>
        <v>0</v>
      </c>
      <c r="R77" s="10" t="b">
        <f t="shared" si="3"/>
        <v>0</v>
      </c>
      <c r="S77" s="10" t="b">
        <f t="shared" si="4"/>
        <v>0</v>
      </c>
      <c r="T77" s="10" t="b">
        <f t="shared" si="5"/>
        <v>0</v>
      </c>
      <c r="U77" s="10" t="b">
        <f t="shared" si="6"/>
        <v>0</v>
      </c>
      <c r="V77" s="10" t="b">
        <f t="shared" si="7"/>
        <v>0</v>
      </c>
      <c r="W77" s="10" t="b">
        <f t="shared" si="21"/>
        <v>0</v>
      </c>
      <c r="X77" s="10" t="b">
        <f t="shared" si="22"/>
        <v>0</v>
      </c>
      <c r="Y77" s="10" t="b">
        <f t="shared" si="8"/>
        <v>0</v>
      </c>
      <c r="Z77" s="10" t="b">
        <f t="shared" si="9"/>
        <v>0</v>
      </c>
      <c r="AA77" s="10" t="b">
        <f t="shared" si="10"/>
        <v>1</v>
      </c>
      <c r="AB77" s="11" t="b">
        <f t="shared" si="23"/>
        <v>0</v>
      </c>
      <c r="AC77" s="12" t="b">
        <f t="shared" si="24"/>
        <v>0</v>
      </c>
    </row>
    <row r="78" spans="1:29" ht="20.100000000000001" customHeight="1" x14ac:dyDescent="0.2">
      <c r="A78" s="2" t="s">
        <v>219</v>
      </c>
      <c r="B78" s="2" t="s">
        <v>16</v>
      </c>
      <c r="C78" s="2" t="s">
        <v>279</v>
      </c>
      <c r="D78" s="2" t="s">
        <v>158</v>
      </c>
      <c r="E78" s="2" t="s">
        <v>59</v>
      </c>
      <c r="F78" s="2" t="s">
        <v>157</v>
      </c>
      <c r="G78" s="2" t="s">
        <v>328</v>
      </c>
      <c r="H78" s="2" t="s">
        <v>338</v>
      </c>
      <c r="I78" s="16">
        <f t="shared" si="18"/>
        <v>0.56944444444444442</v>
      </c>
      <c r="J78" s="16">
        <f t="shared" si="19"/>
        <v>0.65972222222222221</v>
      </c>
      <c r="K78" s="2" t="s">
        <v>11</v>
      </c>
      <c r="L78" s="2" t="s">
        <v>14</v>
      </c>
      <c r="M78" s="2"/>
      <c r="N78" s="5">
        <v>2.5</v>
      </c>
      <c r="O78" s="9" t="str">
        <f t="shared" si="20"/>
        <v>SB.MBA.LN</v>
      </c>
      <c r="P78" s="14" t="str" cm="1">
        <f t="array" ref="P78">_xlfn.IFS($AB78,$AB$1,$Q78,$Q$1,$R78,$R$1,$S78,$S$1,$T78,$T$1,$U78,$U$1,$V78,$V$1,$W78,$W$1,$X78,$X$1,$Y78,$Y$1,$Z78,$Z$1,$AA78,$AA$1,$AC78,$AC$1)</f>
        <v>MBA</v>
      </c>
      <c r="Q78" s="10" t="b">
        <f t="shared" si="2"/>
        <v>1</v>
      </c>
      <c r="R78" s="10" t="b">
        <f t="shared" si="3"/>
        <v>0</v>
      </c>
      <c r="S78" s="10" t="b">
        <f t="shared" si="4"/>
        <v>0</v>
      </c>
      <c r="T78" s="10" t="b">
        <f t="shared" si="5"/>
        <v>0</v>
      </c>
      <c r="U78" s="10" t="b">
        <f t="shared" si="6"/>
        <v>0</v>
      </c>
      <c r="V78" s="10" t="b">
        <f t="shared" si="7"/>
        <v>0</v>
      </c>
      <c r="W78" s="10" t="b">
        <f t="shared" si="21"/>
        <v>0</v>
      </c>
      <c r="X78" s="10" t="b">
        <f t="shared" si="22"/>
        <v>0</v>
      </c>
      <c r="Y78" s="10" t="b">
        <f t="shared" si="8"/>
        <v>0</v>
      </c>
      <c r="Z78" s="10" t="b">
        <f t="shared" si="9"/>
        <v>0</v>
      </c>
      <c r="AA78" s="10" t="b">
        <f t="shared" si="10"/>
        <v>0</v>
      </c>
      <c r="AB78" s="11" t="b">
        <f t="shared" si="23"/>
        <v>0</v>
      </c>
      <c r="AC78" s="12" t="b">
        <f t="shared" si="24"/>
        <v>0</v>
      </c>
    </row>
    <row r="79" spans="1:29" ht="20.100000000000001" customHeight="1" x14ac:dyDescent="0.2">
      <c r="A79" s="2" t="s">
        <v>219</v>
      </c>
      <c r="B79" s="2" t="s">
        <v>16</v>
      </c>
      <c r="C79" s="2" t="s">
        <v>279</v>
      </c>
      <c r="D79" s="2" t="s">
        <v>158</v>
      </c>
      <c r="E79" s="2" t="s">
        <v>62</v>
      </c>
      <c r="F79" s="2" t="s">
        <v>159</v>
      </c>
      <c r="G79" s="2" t="s">
        <v>328</v>
      </c>
      <c r="H79" s="2" t="s">
        <v>333</v>
      </c>
      <c r="I79" s="16">
        <f t="shared" si="18"/>
        <v>0.40972222222222221</v>
      </c>
      <c r="J79" s="16">
        <f t="shared" si="19"/>
        <v>0.5</v>
      </c>
      <c r="K79" s="2" t="s">
        <v>11</v>
      </c>
      <c r="L79" s="2" t="s">
        <v>14</v>
      </c>
      <c r="M79" s="2"/>
      <c r="N79" s="5">
        <v>2.5</v>
      </c>
      <c r="O79" s="9" t="str">
        <f t="shared" si="20"/>
        <v>SB.MBA.SL</v>
      </c>
      <c r="P79" s="14" t="str" cm="1">
        <f t="array" ref="P79">_xlfn.IFS($AB79,$AB$1,$Q79,$Q$1,$R79,$R$1,$S79,$S$1,$T79,$T$1,$U79,$U$1,$V79,$V$1,$W79,$W$1,$X79,$X$1,$Y79,$Y$1,$Z79,$Z$1,$AA79,$AA$1,$AC79,$AC$1)</f>
        <v>MBA</v>
      </c>
      <c r="Q79" s="10" t="b">
        <f t="shared" si="2"/>
        <v>1</v>
      </c>
      <c r="R79" s="10" t="b">
        <f t="shared" si="3"/>
        <v>0</v>
      </c>
      <c r="S79" s="10" t="b">
        <f t="shared" si="4"/>
        <v>0</v>
      </c>
      <c r="T79" s="10" t="b">
        <f t="shared" si="5"/>
        <v>0</v>
      </c>
      <c r="U79" s="10" t="b">
        <f t="shared" si="6"/>
        <v>0</v>
      </c>
      <c r="V79" s="10" t="b">
        <f t="shared" si="7"/>
        <v>0</v>
      </c>
      <c r="W79" s="10" t="b">
        <f t="shared" si="21"/>
        <v>0</v>
      </c>
      <c r="X79" s="10" t="b">
        <f t="shared" si="22"/>
        <v>0</v>
      </c>
      <c r="Y79" s="10" t="b">
        <f t="shared" si="8"/>
        <v>0</v>
      </c>
      <c r="Z79" s="10" t="b">
        <f t="shared" si="9"/>
        <v>0</v>
      </c>
      <c r="AA79" s="10" t="b">
        <f t="shared" si="10"/>
        <v>0</v>
      </c>
      <c r="AB79" s="11" t="b">
        <f t="shared" si="23"/>
        <v>0</v>
      </c>
      <c r="AC79" s="12" t="b">
        <f t="shared" si="24"/>
        <v>0</v>
      </c>
    </row>
    <row r="80" spans="1:29" ht="20.100000000000001" customHeight="1" x14ac:dyDescent="0.2">
      <c r="A80" s="2" t="s">
        <v>219</v>
      </c>
      <c r="B80" s="2" t="s">
        <v>16</v>
      </c>
      <c r="C80" s="2" t="s">
        <v>280</v>
      </c>
      <c r="D80" s="2" t="s">
        <v>162</v>
      </c>
      <c r="E80" s="2" t="s">
        <v>160</v>
      </c>
      <c r="F80" s="2" t="s">
        <v>161</v>
      </c>
      <c r="G80" s="2" t="s">
        <v>326</v>
      </c>
      <c r="H80" s="2" t="s">
        <v>322</v>
      </c>
      <c r="I80" s="16">
        <f t="shared" si="18"/>
        <v>0.73611111111111116</v>
      </c>
      <c r="J80" s="16">
        <f t="shared" si="19"/>
        <v>0.875</v>
      </c>
      <c r="K80" s="2" t="s">
        <v>11</v>
      </c>
      <c r="L80" s="2" t="s">
        <v>14</v>
      </c>
      <c r="M80" s="2"/>
      <c r="N80" s="5">
        <v>2.5</v>
      </c>
      <c r="O80" s="9" t="str">
        <f t="shared" si="20"/>
        <v>SB.PMBA.1</v>
      </c>
      <c r="P80" s="14" t="str" cm="1">
        <f t="array" ref="P80">_xlfn.IFS($AB80,$AB$1,$Q80,$Q$1,$R80,$R$1,$S80,$S$1,$T80,$T$1,$U80,$U$1,$V80,$V$1,$W80,$W$1,$X80,$X$1,$Y80,$Y$1,$Z80,$Z$1,$AA80,$AA$1,$AC80,$AC$1)</f>
        <v>MBA</v>
      </c>
      <c r="Q80" s="10" t="b">
        <f t="shared" si="2"/>
        <v>1</v>
      </c>
      <c r="R80" s="10" t="b">
        <f t="shared" si="3"/>
        <v>0</v>
      </c>
      <c r="S80" s="10" t="b">
        <f t="shared" si="4"/>
        <v>0</v>
      </c>
      <c r="T80" s="10" t="b">
        <f t="shared" si="5"/>
        <v>0</v>
      </c>
      <c r="U80" s="10" t="b">
        <f t="shared" si="6"/>
        <v>0</v>
      </c>
      <c r="V80" s="10" t="b">
        <f t="shared" si="7"/>
        <v>0</v>
      </c>
      <c r="W80" s="10" t="b">
        <f t="shared" si="21"/>
        <v>0</v>
      </c>
      <c r="X80" s="10" t="b">
        <f t="shared" si="22"/>
        <v>0</v>
      </c>
      <c r="Y80" s="10" t="b">
        <f t="shared" si="8"/>
        <v>0</v>
      </c>
      <c r="Z80" s="10" t="b">
        <f t="shared" si="9"/>
        <v>0</v>
      </c>
      <c r="AA80" s="10" t="b">
        <f t="shared" si="10"/>
        <v>0</v>
      </c>
      <c r="AB80" s="11" t="b">
        <f t="shared" si="23"/>
        <v>0</v>
      </c>
      <c r="AC80" s="12" t="b">
        <f t="shared" si="24"/>
        <v>0</v>
      </c>
    </row>
    <row r="81" spans="1:29" ht="20.100000000000001" customHeight="1" x14ac:dyDescent="0.2">
      <c r="A81" s="2" t="s">
        <v>219</v>
      </c>
      <c r="B81" s="2" t="s">
        <v>16</v>
      </c>
      <c r="C81" s="2" t="s">
        <v>280</v>
      </c>
      <c r="D81" s="2" t="s">
        <v>162</v>
      </c>
      <c r="E81" s="2" t="s">
        <v>163</v>
      </c>
      <c r="F81" s="2" t="s">
        <v>164</v>
      </c>
      <c r="G81" s="2" t="s">
        <v>331</v>
      </c>
      <c r="H81" s="2" t="s">
        <v>322</v>
      </c>
      <c r="I81" s="16">
        <f t="shared" si="18"/>
        <v>0.73611111111111116</v>
      </c>
      <c r="J81" s="16">
        <f t="shared" si="19"/>
        <v>0.875</v>
      </c>
      <c r="K81" s="2" t="s">
        <v>11</v>
      </c>
      <c r="L81" s="2" t="s">
        <v>14</v>
      </c>
      <c r="M81" s="2"/>
      <c r="N81" s="5">
        <v>2.5</v>
      </c>
      <c r="O81" s="9" t="str">
        <f t="shared" si="20"/>
        <v>SB.PMBA.2</v>
      </c>
      <c r="P81" s="14" t="str" cm="1">
        <f t="array" ref="P81">_xlfn.IFS($AB81,$AB$1,$Q81,$Q$1,$R81,$R$1,$S81,$S$1,$T81,$T$1,$U81,$U$1,$V81,$V$1,$W81,$W$1,$X81,$X$1,$Y81,$Y$1,$Z81,$Z$1,$AA81,$AA$1,$AC81,$AC$1)</f>
        <v>MBA</v>
      </c>
      <c r="Q81" s="10" t="b">
        <f t="shared" si="2"/>
        <v>1</v>
      </c>
      <c r="R81" s="10" t="b">
        <f t="shared" si="3"/>
        <v>0</v>
      </c>
      <c r="S81" s="10" t="b">
        <f t="shared" si="4"/>
        <v>0</v>
      </c>
      <c r="T81" s="10" t="b">
        <f t="shared" si="5"/>
        <v>0</v>
      </c>
      <c r="U81" s="10" t="b">
        <f t="shared" si="6"/>
        <v>0</v>
      </c>
      <c r="V81" s="10" t="b">
        <f t="shared" si="7"/>
        <v>0</v>
      </c>
      <c r="W81" s="10" t="b">
        <f t="shared" si="21"/>
        <v>0</v>
      </c>
      <c r="X81" s="10" t="b">
        <f t="shared" si="22"/>
        <v>0</v>
      </c>
      <c r="Y81" s="10" t="b">
        <f t="shared" si="8"/>
        <v>0</v>
      </c>
      <c r="Z81" s="10" t="b">
        <f t="shared" si="9"/>
        <v>0</v>
      </c>
      <c r="AA81" s="10" t="b">
        <f t="shared" si="10"/>
        <v>0</v>
      </c>
      <c r="AB81" s="11" t="b">
        <f t="shared" si="23"/>
        <v>0</v>
      </c>
      <c r="AC81" s="12" t="b">
        <f t="shared" si="24"/>
        <v>0</v>
      </c>
    </row>
    <row r="82" spans="1:29" ht="20.100000000000001" customHeight="1" x14ac:dyDescent="0.2">
      <c r="A82" s="2" t="s">
        <v>219</v>
      </c>
      <c r="B82" s="2" t="s">
        <v>8</v>
      </c>
      <c r="C82" s="2" t="s">
        <v>281</v>
      </c>
      <c r="D82" s="2" t="s">
        <v>165</v>
      </c>
      <c r="E82" s="2" t="s">
        <v>122</v>
      </c>
      <c r="F82" s="2" t="s">
        <v>161</v>
      </c>
      <c r="G82" s="2"/>
      <c r="H82" s="2"/>
      <c r="I82" s="16" t="str">
        <f t="shared" si="18"/>
        <v/>
      </c>
      <c r="J82" s="16" t="str">
        <f t="shared" si="19"/>
        <v/>
      </c>
      <c r="K82" s="2" t="s">
        <v>11</v>
      </c>
      <c r="L82" s="2" t="s">
        <v>14</v>
      </c>
      <c r="M82" s="2" t="s">
        <v>319</v>
      </c>
      <c r="N82" s="5">
        <v>0</v>
      </c>
      <c r="O82" s="9" t="str">
        <f t="shared" si="20"/>
        <v>SA.PHD</v>
      </c>
      <c r="P82" s="14" t="str" cm="1">
        <f t="array" ref="P82">_xlfn.IFS($AB82,$AB$1,$Q82,$Q$1,$R82,$R$1,$S82,$S$1,$T82,$T$1,$U82,$U$1,$V82,$V$1,$W82,$W$1,$X82,$X$1,$Y82,$Y$1,$Z82,$Z$1,$AA82,$AA$1,$AC82,$AC$1)</f>
        <v>PHD</v>
      </c>
      <c r="Q82" s="10" t="b">
        <f t="shared" si="2"/>
        <v>0</v>
      </c>
      <c r="R82" s="10" t="b">
        <f t="shared" si="3"/>
        <v>0</v>
      </c>
      <c r="S82" s="10" t="b">
        <f t="shared" si="4"/>
        <v>0</v>
      </c>
      <c r="T82" s="10" t="b">
        <f t="shared" si="5"/>
        <v>0</v>
      </c>
      <c r="U82" s="10" t="b">
        <f t="shared" si="6"/>
        <v>0</v>
      </c>
      <c r="V82" s="10" t="b">
        <f t="shared" si="7"/>
        <v>0</v>
      </c>
      <c r="W82" s="10" t="b">
        <f t="shared" si="21"/>
        <v>0</v>
      </c>
      <c r="X82" s="10" t="b">
        <f t="shared" si="22"/>
        <v>0</v>
      </c>
      <c r="Y82" s="10" t="b">
        <f t="shared" si="8"/>
        <v>1</v>
      </c>
      <c r="Z82" s="10" t="b">
        <f t="shared" si="9"/>
        <v>0</v>
      </c>
      <c r="AA82" s="10" t="b">
        <f t="shared" si="10"/>
        <v>0</v>
      </c>
      <c r="AB82" s="11" t="b">
        <f t="shared" si="23"/>
        <v>0</v>
      </c>
      <c r="AC82" s="12" t="b">
        <f t="shared" si="24"/>
        <v>0</v>
      </c>
    </row>
    <row r="83" spans="1:29" ht="20.100000000000001" customHeight="1" x14ac:dyDescent="0.2">
      <c r="A83" s="2" t="s">
        <v>220</v>
      </c>
      <c r="B83" s="2" t="s">
        <v>8</v>
      </c>
      <c r="C83" s="2" t="s">
        <v>282</v>
      </c>
      <c r="D83" s="2" t="s">
        <v>173</v>
      </c>
      <c r="E83" s="2" t="s">
        <v>7</v>
      </c>
      <c r="F83" s="2" t="s">
        <v>172</v>
      </c>
      <c r="G83" s="2"/>
      <c r="H83" s="2" t="s">
        <v>364</v>
      </c>
      <c r="I83" s="16" t="str">
        <f t="shared" si="18"/>
        <v/>
      </c>
      <c r="J83" s="16" t="str">
        <f t="shared" si="19"/>
        <v/>
      </c>
      <c r="K83" s="2" t="s">
        <v>11</v>
      </c>
      <c r="L83" s="2" t="s">
        <v>315</v>
      </c>
      <c r="M83" s="2"/>
      <c r="N83" s="5">
        <v>2.5</v>
      </c>
      <c r="O83" s="9" t="str">
        <f t="shared" si="20"/>
        <v>SA.EMBA.HYFX</v>
      </c>
      <c r="P83" s="14" t="str" cm="1">
        <f t="array" ref="P83">_xlfn.IFS($AB83,$AB$1,$Q83,$Q$1,$R83,$R$1,$S83,$S$1,$T83,$T$1,$U83,$U$1,$V83,$V$1,$W83,$W$1,$X83,$X$1,$Y83,$Y$1,$Z83,$Z$1,$AA83,$AA$1,$AC83,$AC$1)</f>
        <v>EMBA</v>
      </c>
      <c r="Q83" s="10" t="b">
        <f t="shared" si="2"/>
        <v>1</v>
      </c>
      <c r="R83" s="10" t="b">
        <f t="shared" si="3"/>
        <v>0</v>
      </c>
      <c r="S83" s="10" t="b">
        <f t="shared" si="4"/>
        <v>0</v>
      </c>
      <c r="T83" s="10" t="b">
        <f t="shared" si="5"/>
        <v>0</v>
      </c>
      <c r="U83" s="10" t="b">
        <f t="shared" si="6"/>
        <v>0</v>
      </c>
      <c r="V83" s="10" t="b">
        <f t="shared" si="7"/>
        <v>0</v>
      </c>
      <c r="W83" s="10" t="b">
        <f t="shared" si="21"/>
        <v>0</v>
      </c>
      <c r="X83" s="10" t="b">
        <f t="shared" si="22"/>
        <v>0</v>
      </c>
      <c r="Y83" s="10" t="b">
        <f t="shared" si="8"/>
        <v>0</v>
      </c>
      <c r="Z83" s="10" t="b">
        <f t="shared" si="9"/>
        <v>0</v>
      </c>
      <c r="AA83" s="10" t="b">
        <f t="shared" si="10"/>
        <v>0</v>
      </c>
      <c r="AB83" s="11" t="b">
        <f t="shared" si="23"/>
        <v>1</v>
      </c>
      <c r="AC83" s="12" t="b">
        <f t="shared" si="24"/>
        <v>0</v>
      </c>
    </row>
    <row r="84" spans="1:29" ht="20.100000000000001" customHeight="1" x14ac:dyDescent="0.2">
      <c r="A84" s="2" t="s">
        <v>220</v>
      </c>
      <c r="B84" s="2" t="s">
        <v>16</v>
      </c>
      <c r="C84" s="2" t="s">
        <v>283</v>
      </c>
      <c r="D84" s="2" t="s">
        <v>175</v>
      </c>
      <c r="E84" s="2" t="s">
        <v>20</v>
      </c>
      <c r="F84" s="2" t="s">
        <v>174</v>
      </c>
      <c r="G84" s="2" t="s">
        <v>326</v>
      </c>
      <c r="H84" s="2" t="s">
        <v>322</v>
      </c>
      <c r="I84" s="16">
        <f t="shared" si="18"/>
        <v>0.73611111111111116</v>
      </c>
      <c r="J84" s="16">
        <f t="shared" si="19"/>
        <v>0.875</v>
      </c>
      <c r="K84" s="2" t="s">
        <v>11</v>
      </c>
      <c r="L84" s="2" t="s">
        <v>14</v>
      </c>
      <c r="M84" s="2" t="s">
        <v>318</v>
      </c>
      <c r="N84" s="5">
        <v>2.5</v>
      </c>
      <c r="O84" s="9" t="str">
        <f t="shared" si="20"/>
        <v>SB.ELCT</v>
      </c>
      <c r="P84" s="14" t="str" cm="1">
        <f t="array" ref="P84">_xlfn.IFS($AB84,$AB$1,$Q84,$Q$1,$R84,$R$1,$S84,$S$1,$T84,$T$1,$U84,$U$1,$V84,$V$1,$W84,$W$1,$X84,$X$1,$Y84,$Y$1,$Z84,$Z$1,$AA84,$AA$1,$AC84,$AC$1)</f>
        <v>Elective</v>
      </c>
      <c r="Q84" s="10" t="b">
        <f t="shared" si="2"/>
        <v>0</v>
      </c>
      <c r="R84" s="10" t="b">
        <f t="shared" si="3"/>
        <v>0</v>
      </c>
      <c r="S84" s="10" t="b">
        <f t="shared" si="4"/>
        <v>0</v>
      </c>
      <c r="T84" s="10" t="b">
        <f t="shared" si="5"/>
        <v>0</v>
      </c>
      <c r="U84" s="10" t="b">
        <f t="shared" si="6"/>
        <v>0</v>
      </c>
      <c r="V84" s="10" t="b">
        <f t="shared" si="7"/>
        <v>0</v>
      </c>
      <c r="W84" s="10" t="b">
        <f t="shared" si="21"/>
        <v>0</v>
      </c>
      <c r="X84" s="10" t="b">
        <f t="shared" si="22"/>
        <v>0</v>
      </c>
      <c r="Y84" s="10" t="b">
        <f t="shared" si="8"/>
        <v>0</v>
      </c>
      <c r="Z84" s="10" t="b">
        <f t="shared" si="9"/>
        <v>1</v>
      </c>
      <c r="AA84" s="10" t="b">
        <f t="shared" si="10"/>
        <v>0</v>
      </c>
      <c r="AB84" s="11" t="b">
        <f t="shared" si="23"/>
        <v>0</v>
      </c>
      <c r="AC84" s="12" t="b">
        <f t="shared" si="24"/>
        <v>0</v>
      </c>
    </row>
    <row r="85" spans="1:29" ht="20.100000000000001" customHeight="1" x14ac:dyDescent="0.2">
      <c r="A85" s="2" t="s">
        <v>220</v>
      </c>
      <c r="B85" s="2" t="s">
        <v>8</v>
      </c>
      <c r="C85" s="2" t="s">
        <v>284</v>
      </c>
      <c r="D85" s="2" t="s">
        <v>178</v>
      </c>
      <c r="E85" s="2" t="s">
        <v>176</v>
      </c>
      <c r="F85" s="2" t="s">
        <v>177</v>
      </c>
      <c r="G85" s="2" t="s">
        <v>323</v>
      </c>
      <c r="H85" s="2" t="s">
        <v>327</v>
      </c>
      <c r="I85" s="16">
        <f t="shared" si="18"/>
        <v>0.56944444444444442</v>
      </c>
      <c r="J85" s="16">
        <f t="shared" si="19"/>
        <v>0.63194444444444442</v>
      </c>
      <c r="K85" s="2" t="s">
        <v>11</v>
      </c>
      <c r="L85" s="2" t="s">
        <v>179</v>
      </c>
      <c r="M85" s="2"/>
      <c r="N85" s="5">
        <v>2.5</v>
      </c>
      <c r="O85" s="9" t="str">
        <f t="shared" si="20"/>
        <v>SA.ELCT.HYB</v>
      </c>
      <c r="P85" s="14" t="str" cm="1">
        <f t="array" ref="P85">_xlfn.IFS($AB85,$AB$1,$Q85,$Q$1,$R85,$R$1,$S85,$S$1,$T85,$T$1,$U85,$U$1,$V85,$V$1,$W85,$W$1,$X85,$X$1,$Y85,$Y$1,$Z85,$Z$1,$AA85,$AA$1,$AC85,$AC$1)</f>
        <v>Elective</v>
      </c>
      <c r="Q85" s="10" t="b">
        <f t="shared" si="2"/>
        <v>0</v>
      </c>
      <c r="R85" s="10" t="b">
        <f t="shared" si="3"/>
        <v>0</v>
      </c>
      <c r="S85" s="10" t="b">
        <f t="shared" si="4"/>
        <v>0</v>
      </c>
      <c r="T85" s="10" t="b">
        <f t="shared" si="5"/>
        <v>0</v>
      </c>
      <c r="U85" s="10" t="b">
        <f t="shared" si="6"/>
        <v>0</v>
      </c>
      <c r="V85" s="10" t="b">
        <f t="shared" si="7"/>
        <v>0</v>
      </c>
      <c r="W85" s="10" t="b">
        <f t="shared" si="21"/>
        <v>0</v>
      </c>
      <c r="X85" s="10" t="b">
        <f t="shared" si="22"/>
        <v>0</v>
      </c>
      <c r="Y85" s="10" t="b">
        <f t="shared" si="8"/>
        <v>0</v>
      </c>
      <c r="Z85" s="10" t="b">
        <f t="shared" si="9"/>
        <v>1</v>
      </c>
      <c r="AA85" s="10" t="b">
        <f t="shared" si="10"/>
        <v>0</v>
      </c>
      <c r="AB85" s="11" t="b">
        <f t="shared" si="23"/>
        <v>0</v>
      </c>
      <c r="AC85" s="12" t="b">
        <f t="shared" si="24"/>
        <v>0</v>
      </c>
    </row>
    <row r="86" spans="1:29" ht="20.100000000000001" customHeight="1" x14ac:dyDescent="0.2">
      <c r="A86" s="2" t="s">
        <v>220</v>
      </c>
      <c r="B86" s="2" t="s">
        <v>8</v>
      </c>
      <c r="C86" s="2" t="s">
        <v>285</v>
      </c>
      <c r="D86" s="2" t="s">
        <v>181</v>
      </c>
      <c r="E86" s="2" t="s">
        <v>43</v>
      </c>
      <c r="F86" s="2" t="s">
        <v>180</v>
      </c>
      <c r="G86" s="2" t="s">
        <v>331</v>
      </c>
      <c r="H86" s="2" t="s">
        <v>322</v>
      </c>
      <c r="I86" s="16">
        <f t="shared" si="18"/>
        <v>0.73611111111111116</v>
      </c>
      <c r="J86" s="16">
        <f t="shared" si="19"/>
        <v>0.875</v>
      </c>
      <c r="K86" s="2" t="s">
        <v>11</v>
      </c>
      <c r="L86" s="2" t="s">
        <v>14</v>
      </c>
      <c r="M86" s="2" t="s">
        <v>318</v>
      </c>
      <c r="N86" s="5">
        <v>2.5</v>
      </c>
      <c r="O86" s="9" t="str">
        <f t="shared" si="20"/>
        <v>SA.ELCT</v>
      </c>
      <c r="P86" s="14" t="str" cm="1">
        <f t="array" ref="P86">_xlfn.IFS($AB86,$AB$1,$Q86,$Q$1,$R86,$R$1,$S86,$S$1,$T86,$T$1,$U86,$U$1,$V86,$V$1,$W86,$W$1,$X86,$X$1,$Y86,$Y$1,$Z86,$Z$1,$AA86,$AA$1,$AC86,$AC$1)</f>
        <v>Elective</v>
      </c>
      <c r="Q86" s="10" t="b">
        <f t="shared" si="2"/>
        <v>0</v>
      </c>
      <c r="R86" s="10" t="b">
        <f t="shared" si="3"/>
        <v>0</v>
      </c>
      <c r="S86" s="10" t="b">
        <f t="shared" si="4"/>
        <v>0</v>
      </c>
      <c r="T86" s="10" t="b">
        <f t="shared" si="5"/>
        <v>0</v>
      </c>
      <c r="U86" s="10" t="b">
        <f t="shared" si="6"/>
        <v>0</v>
      </c>
      <c r="V86" s="10" t="b">
        <f t="shared" si="7"/>
        <v>0</v>
      </c>
      <c r="W86" s="10" t="b">
        <f t="shared" si="21"/>
        <v>0</v>
      </c>
      <c r="X86" s="10" t="b">
        <f t="shared" si="22"/>
        <v>0</v>
      </c>
      <c r="Y86" s="10" t="b">
        <f t="shared" si="8"/>
        <v>0</v>
      </c>
      <c r="Z86" s="10" t="b">
        <f t="shared" si="9"/>
        <v>1</v>
      </c>
      <c r="AA86" s="10" t="b">
        <f t="shared" si="10"/>
        <v>0</v>
      </c>
      <c r="AB86" s="11" t="b">
        <f t="shared" si="23"/>
        <v>0</v>
      </c>
      <c r="AC86" s="12" t="b">
        <f t="shared" si="24"/>
        <v>0</v>
      </c>
    </row>
    <row r="87" spans="1:29" ht="20.100000000000001" customHeight="1" x14ac:dyDescent="0.2">
      <c r="A87" s="2" t="s">
        <v>220</v>
      </c>
      <c r="B87" s="2" t="s">
        <v>8</v>
      </c>
      <c r="C87" s="2" t="s">
        <v>285</v>
      </c>
      <c r="D87" s="2" t="s">
        <v>181</v>
      </c>
      <c r="E87" s="2" t="s">
        <v>7</v>
      </c>
      <c r="F87" s="2" t="s">
        <v>180</v>
      </c>
      <c r="G87" s="2" t="s">
        <v>331</v>
      </c>
      <c r="H87" s="2" t="s">
        <v>322</v>
      </c>
      <c r="I87" s="16">
        <f t="shared" si="18"/>
        <v>0.73611111111111116</v>
      </c>
      <c r="J87" s="16">
        <f t="shared" si="19"/>
        <v>0.875</v>
      </c>
      <c r="K87" s="2" t="s">
        <v>11</v>
      </c>
      <c r="L87" s="2" t="s">
        <v>315</v>
      </c>
      <c r="M87" s="2" t="s">
        <v>318</v>
      </c>
      <c r="N87" s="5">
        <v>2.5</v>
      </c>
      <c r="O87" s="9" t="str">
        <f t="shared" si="20"/>
        <v>SA.EMBA.HYFX</v>
      </c>
      <c r="P87" s="14" t="str" cm="1">
        <f t="array" ref="P87">_xlfn.IFS($AB87,$AB$1,$Q87,$Q$1,$R87,$R$1,$S87,$S$1,$T87,$T$1,$U87,$U$1,$V87,$V$1,$W87,$W$1,$X87,$X$1,$Y87,$Y$1,$Z87,$Z$1,$AA87,$AA$1,$AC87,$AC$1)</f>
        <v>EMBA</v>
      </c>
      <c r="Q87" s="10" t="b">
        <f t="shared" si="2"/>
        <v>1</v>
      </c>
      <c r="R87" s="10" t="b">
        <f t="shared" si="3"/>
        <v>0</v>
      </c>
      <c r="S87" s="10" t="b">
        <f t="shared" si="4"/>
        <v>0</v>
      </c>
      <c r="T87" s="10" t="b">
        <f t="shared" si="5"/>
        <v>0</v>
      </c>
      <c r="U87" s="10" t="b">
        <f t="shared" si="6"/>
        <v>0</v>
      </c>
      <c r="V87" s="10" t="b">
        <f t="shared" si="7"/>
        <v>0</v>
      </c>
      <c r="W87" s="10" t="b">
        <f t="shared" si="21"/>
        <v>0</v>
      </c>
      <c r="X87" s="10" t="b">
        <f t="shared" si="22"/>
        <v>0</v>
      </c>
      <c r="Y87" s="10" t="b">
        <f t="shared" si="8"/>
        <v>0</v>
      </c>
      <c r="Z87" s="10" t="b">
        <f t="shared" si="9"/>
        <v>0</v>
      </c>
      <c r="AA87" s="10" t="b">
        <f t="shared" si="10"/>
        <v>0</v>
      </c>
      <c r="AB87" s="11" t="b">
        <f t="shared" si="23"/>
        <v>1</v>
      </c>
      <c r="AC87" s="12" t="b">
        <f t="shared" si="24"/>
        <v>0</v>
      </c>
    </row>
    <row r="88" spans="1:29" ht="20.100000000000001" customHeight="1" x14ac:dyDescent="0.2">
      <c r="A88" s="2" t="s">
        <v>220</v>
      </c>
      <c r="B88" s="2" t="s">
        <v>8</v>
      </c>
      <c r="C88" s="2" t="s">
        <v>286</v>
      </c>
      <c r="D88" s="2" t="s">
        <v>183</v>
      </c>
      <c r="E88" s="2" t="s">
        <v>176</v>
      </c>
      <c r="F88" s="2" t="s">
        <v>182</v>
      </c>
      <c r="G88" s="2" t="s">
        <v>323</v>
      </c>
      <c r="H88" s="2" t="s">
        <v>325</v>
      </c>
      <c r="I88" s="16">
        <f t="shared" si="18"/>
        <v>0.4375</v>
      </c>
      <c r="J88" s="16">
        <f t="shared" si="19"/>
        <v>0.5</v>
      </c>
      <c r="K88" s="2" t="s">
        <v>11</v>
      </c>
      <c r="L88" s="2" t="s">
        <v>179</v>
      </c>
      <c r="M88" s="2" t="s">
        <v>318</v>
      </c>
      <c r="N88" s="5">
        <v>2.5</v>
      </c>
      <c r="O88" s="9" t="str">
        <f t="shared" si="20"/>
        <v>SA.ELCT.HYB</v>
      </c>
      <c r="P88" s="14" t="str" cm="1">
        <f t="array" ref="P88">_xlfn.IFS($AB88,$AB$1,$Q88,$Q$1,$R88,$R$1,$S88,$S$1,$T88,$T$1,$U88,$U$1,$V88,$V$1,$W88,$W$1,$X88,$X$1,$Y88,$Y$1,$Z88,$Z$1,$AA88,$AA$1,$AC88,$AC$1)</f>
        <v>Elective</v>
      </c>
      <c r="Q88" s="10" t="b">
        <f t="shared" si="2"/>
        <v>0</v>
      </c>
      <c r="R88" s="10" t="b">
        <f t="shared" si="3"/>
        <v>0</v>
      </c>
      <c r="S88" s="10" t="b">
        <f t="shared" si="4"/>
        <v>0</v>
      </c>
      <c r="T88" s="10" t="b">
        <f t="shared" si="5"/>
        <v>0</v>
      </c>
      <c r="U88" s="10" t="b">
        <f t="shared" si="6"/>
        <v>0</v>
      </c>
      <c r="V88" s="10" t="b">
        <f t="shared" si="7"/>
        <v>0</v>
      </c>
      <c r="W88" s="10" t="b">
        <f t="shared" si="21"/>
        <v>0</v>
      </c>
      <c r="X88" s="10" t="b">
        <f t="shared" si="22"/>
        <v>0</v>
      </c>
      <c r="Y88" s="10" t="b">
        <f t="shared" si="8"/>
        <v>0</v>
      </c>
      <c r="Z88" s="10" t="b">
        <f t="shared" si="9"/>
        <v>1</v>
      </c>
      <c r="AA88" s="10" t="b">
        <f t="shared" si="10"/>
        <v>0</v>
      </c>
      <c r="AB88" s="11" t="b">
        <f t="shared" si="23"/>
        <v>0</v>
      </c>
      <c r="AC88" s="12" t="b">
        <f t="shared" si="24"/>
        <v>0</v>
      </c>
    </row>
    <row r="89" spans="1:29" ht="20.100000000000001" customHeight="1" x14ac:dyDescent="0.2">
      <c r="A89" s="2" t="s">
        <v>220</v>
      </c>
      <c r="B89" s="2" t="s">
        <v>16</v>
      </c>
      <c r="C89" s="2" t="s">
        <v>287</v>
      </c>
      <c r="D89" s="2" t="s">
        <v>185</v>
      </c>
      <c r="E89" s="2" t="s">
        <v>20</v>
      </c>
      <c r="F89" s="2" t="s">
        <v>184</v>
      </c>
      <c r="G89" s="2" t="s">
        <v>326</v>
      </c>
      <c r="H89" s="2" t="s">
        <v>322</v>
      </c>
      <c r="I89" s="16">
        <f t="shared" si="18"/>
        <v>0.73611111111111116</v>
      </c>
      <c r="J89" s="16">
        <f t="shared" si="19"/>
        <v>0.875</v>
      </c>
      <c r="K89" s="2" t="s">
        <v>11</v>
      </c>
      <c r="L89" s="2" t="s">
        <v>14</v>
      </c>
      <c r="M89" s="2"/>
      <c r="N89" s="5">
        <v>2.5</v>
      </c>
      <c r="O89" s="9" t="str">
        <f t="shared" si="20"/>
        <v>SB.ELCT</v>
      </c>
      <c r="P89" s="14" t="str" cm="1">
        <f t="array" ref="P89">_xlfn.IFS($AB89,$AB$1,$Q89,$Q$1,$R89,$R$1,$S89,$S$1,$T89,$T$1,$U89,$U$1,$V89,$V$1,$W89,$W$1,$X89,$X$1,$Y89,$Y$1,$Z89,$Z$1,$AA89,$AA$1,$AC89,$AC$1)</f>
        <v>Elective</v>
      </c>
      <c r="Q89" s="10" t="b">
        <f t="shared" si="2"/>
        <v>0</v>
      </c>
      <c r="R89" s="10" t="b">
        <f t="shared" si="3"/>
        <v>0</v>
      </c>
      <c r="S89" s="10" t="b">
        <f t="shared" si="4"/>
        <v>0</v>
      </c>
      <c r="T89" s="10" t="b">
        <f t="shared" si="5"/>
        <v>0</v>
      </c>
      <c r="U89" s="10" t="b">
        <f t="shared" si="6"/>
        <v>0</v>
      </c>
      <c r="V89" s="10" t="b">
        <f t="shared" si="7"/>
        <v>0</v>
      </c>
      <c r="W89" s="10" t="b">
        <f t="shared" si="21"/>
        <v>0</v>
      </c>
      <c r="X89" s="10" t="b">
        <f t="shared" si="22"/>
        <v>0</v>
      </c>
      <c r="Y89" s="10" t="b">
        <f t="shared" si="8"/>
        <v>0</v>
      </c>
      <c r="Z89" s="10" t="b">
        <f t="shared" si="9"/>
        <v>1</v>
      </c>
      <c r="AA89" s="10" t="b">
        <f t="shared" si="10"/>
        <v>0</v>
      </c>
      <c r="AB89" s="11" t="b">
        <f t="shared" si="23"/>
        <v>0</v>
      </c>
      <c r="AC89" s="12" t="b">
        <f t="shared" si="24"/>
        <v>0</v>
      </c>
    </row>
    <row r="90" spans="1:29" ht="20.100000000000001" customHeight="1" x14ac:dyDescent="0.2">
      <c r="A90" s="2" t="s">
        <v>220</v>
      </c>
      <c r="B90" s="2" t="s">
        <v>8</v>
      </c>
      <c r="C90" s="2" t="s">
        <v>288</v>
      </c>
      <c r="D90" s="2" t="s">
        <v>187</v>
      </c>
      <c r="E90" s="2" t="s">
        <v>43</v>
      </c>
      <c r="F90" s="2" t="s">
        <v>186</v>
      </c>
      <c r="G90" s="2" t="s">
        <v>328</v>
      </c>
      <c r="H90" s="2" t="s">
        <v>327</v>
      </c>
      <c r="I90" s="16">
        <f t="shared" si="18"/>
        <v>0.56944444444444442</v>
      </c>
      <c r="J90" s="16">
        <f t="shared" si="19"/>
        <v>0.63194444444444442</v>
      </c>
      <c r="K90" s="2" t="s">
        <v>11</v>
      </c>
      <c r="L90" s="2" t="s">
        <v>179</v>
      </c>
      <c r="M90" s="2"/>
      <c r="N90" s="5">
        <v>2.5</v>
      </c>
      <c r="O90" s="9" t="str">
        <f t="shared" si="20"/>
        <v>SA.ELCT</v>
      </c>
      <c r="P90" s="14" t="str" cm="1">
        <f t="array" ref="P90">_xlfn.IFS($AB90,$AB$1,$Q90,$Q$1,$R90,$R$1,$S90,$S$1,$T90,$T$1,$U90,$U$1,$V90,$V$1,$W90,$W$1,$X90,$X$1,$Y90,$Y$1,$Z90,$Z$1,$AA90,$AA$1,$AC90,$AC$1)</f>
        <v>Elective</v>
      </c>
      <c r="Q90" s="10" t="b">
        <f t="shared" si="2"/>
        <v>0</v>
      </c>
      <c r="R90" s="10" t="b">
        <f t="shared" si="3"/>
        <v>0</v>
      </c>
      <c r="S90" s="10" t="b">
        <f t="shared" si="4"/>
        <v>0</v>
      </c>
      <c r="T90" s="10" t="b">
        <f t="shared" si="5"/>
        <v>0</v>
      </c>
      <c r="U90" s="10" t="b">
        <f t="shared" si="6"/>
        <v>0</v>
      </c>
      <c r="V90" s="10" t="b">
        <f t="shared" si="7"/>
        <v>0</v>
      </c>
      <c r="W90" s="10" t="b">
        <f t="shared" si="21"/>
        <v>0</v>
      </c>
      <c r="X90" s="10" t="b">
        <f t="shared" si="22"/>
        <v>0</v>
      </c>
      <c r="Y90" s="10" t="b">
        <f t="shared" si="8"/>
        <v>0</v>
      </c>
      <c r="Z90" s="10" t="b">
        <f t="shared" si="9"/>
        <v>1</v>
      </c>
      <c r="AA90" s="10" t="b">
        <f t="shared" si="10"/>
        <v>0</v>
      </c>
      <c r="AB90" s="11" t="b">
        <f t="shared" si="23"/>
        <v>0</v>
      </c>
      <c r="AC90" s="12" t="b">
        <f t="shared" si="24"/>
        <v>0</v>
      </c>
    </row>
    <row r="91" spans="1:29" ht="20.100000000000001" customHeight="1" x14ac:dyDescent="0.2">
      <c r="A91" s="2" t="s">
        <v>220</v>
      </c>
      <c r="B91" s="2" t="s">
        <v>8</v>
      </c>
      <c r="C91" s="2" t="s">
        <v>289</v>
      </c>
      <c r="D91" s="2" t="s">
        <v>188</v>
      </c>
      <c r="E91" s="2" t="s">
        <v>43</v>
      </c>
      <c r="F91" s="2" t="s">
        <v>182</v>
      </c>
      <c r="G91" s="2" t="s">
        <v>326</v>
      </c>
      <c r="H91" s="2" t="s">
        <v>322</v>
      </c>
      <c r="I91" s="16">
        <f t="shared" si="18"/>
        <v>0.73611111111111116</v>
      </c>
      <c r="J91" s="16">
        <f t="shared" si="19"/>
        <v>0.875</v>
      </c>
      <c r="K91" s="2" t="s">
        <v>11</v>
      </c>
      <c r="L91" s="2" t="s">
        <v>14</v>
      </c>
      <c r="M91" s="2" t="s">
        <v>318</v>
      </c>
      <c r="N91" s="5">
        <v>2.5</v>
      </c>
      <c r="O91" s="9" t="str">
        <f t="shared" si="20"/>
        <v>SA.ELCT</v>
      </c>
      <c r="P91" s="14" t="str" cm="1">
        <f t="array" ref="P91">_xlfn.IFS($AB91,$AB$1,$Q91,$Q$1,$R91,$R$1,$S91,$S$1,$T91,$T$1,$U91,$U$1,$V91,$V$1,$W91,$W$1,$X91,$X$1,$Y91,$Y$1,$Z91,$Z$1,$AA91,$AA$1,$AC91,$AC$1)</f>
        <v>Elective</v>
      </c>
      <c r="Q91" s="10" t="b">
        <f t="shared" si="2"/>
        <v>0</v>
      </c>
      <c r="R91" s="10" t="b">
        <f t="shared" si="3"/>
        <v>0</v>
      </c>
      <c r="S91" s="10" t="b">
        <f t="shared" si="4"/>
        <v>0</v>
      </c>
      <c r="T91" s="10" t="b">
        <f t="shared" si="5"/>
        <v>0</v>
      </c>
      <c r="U91" s="10" t="b">
        <f t="shared" si="6"/>
        <v>0</v>
      </c>
      <c r="V91" s="10" t="b">
        <f t="shared" si="7"/>
        <v>0</v>
      </c>
      <c r="W91" s="10" t="b">
        <f t="shared" si="21"/>
        <v>0</v>
      </c>
      <c r="X91" s="10" t="b">
        <f t="shared" si="22"/>
        <v>0</v>
      </c>
      <c r="Y91" s="10" t="b">
        <f t="shared" si="8"/>
        <v>0</v>
      </c>
      <c r="Z91" s="10" t="b">
        <f t="shared" si="9"/>
        <v>1</v>
      </c>
      <c r="AA91" s="10" t="b">
        <f t="shared" si="10"/>
        <v>0</v>
      </c>
      <c r="AB91" s="11" t="b">
        <f t="shared" si="23"/>
        <v>0</v>
      </c>
      <c r="AC91" s="12" t="b">
        <f t="shared" si="24"/>
        <v>0</v>
      </c>
    </row>
    <row r="92" spans="1:29" ht="20.100000000000001" customHeight="1" x14ac:dyDescent="0.2">
      <c r="A92" s="2" t="s">
        <v>220</v>
      </c>
      <c r="B92" s="2" t="s">
        <v>8</v>
      </c>
      <c r="C92" s="2" t="s">
        <v>290</v>
      </c>
      <c r="D92" s="2" t="s">
        <v>189</v>
      </c>
      <c r="E92" s="2" t="s">
        <v>43</v>
      </c>
      <c r="F92" s="2" t="s">
        <v>180</v>
      </c>
      <c r="G92" s="2" t="s">
        <v>321</v>
      </c>
      <c r="H92" s="2" t="s">
        <v>322</v>
      </c>
      <c r="I92" s="16">
        <f t="shared" si="18"/>
        <v>0.73611111111111116</v>
      </c>
      <c r="J92" s="16">
        <f t="shared" si="19"/>
        <v>0.875</v>
      </c>
      <c r="K92" s="2" t="s">
        <v>11</v>
      </c>
      <c r="L92" s="2" t="s">
        <v>14</v>
      </c>
      <c r="M92" s="2"/>
      <c r="N92" s="5">
        <v>2.5</v>
      </c>
      <c r="O92" s="9" t="str">
        <f t="shared" si="20"/>
        <v>SA.ELCT</v>
      </c>
      <c r="P92" s="14" t="str" cm="1">
        <f t="array" ref="P92">_xlfn.IFS($AB92,$AB$1,$Q92,$Q$1,$R92,$R$1,$S92,$S$1,$T92,$T$1,$U92,$U$1,$V92,$V$1,$W92,$W$1,$X92,$X$1,$Y92,$Y$1,$Z92,$Z$1,$AA92,$AA$1,$AC92,$AC$1)</f>
        <v>Elective</v>
      </c>
      <c r="Q92" s="10" t="b">
        <f t="shared" si="2"/>
        <v>0</v>
      </c>
      <c r="R92" s="10" t="b">
        <f t="shared" si="3"/>
        <v>0</v>
      </c>
      <c r="S92" s="10" t="b">
        <f t="shared" si="4"/>
        <v>0</v>
      </c>
      <c r="T92" s="10" t="b">
        <f t="shared" si="5"/>
        <v>0</v>
      </c>
      <c r="U92" s="10" t="b">
        <f t="shared" si="6"/>
        <v>0</v>
      </c>
      <c r="V92" s="10" t="b">
        <f t="shared" si="7"/>
        <v>0</v>
      </c>
      <c r="W92" s="10" t="b">
        <f t="shared" si="21"/>
        <v>0</v>
      </c>
      <c r="X92" s="10" t="b">
        <f t="shared" si="22"/>
        <v>0</v>
      </c>
      <c r="Y92" s="10" t="b">
        <f t="shared" si="8"/>
        <v>0</v>
      </c>
      <c r="Z92" s="10" t="b">
        <f t="shared" si="9"/>
        <v>1</v>
      </c>
      <c r="AA92" s="10" t="b">
        <f t="shared" si="10"/>
        <v>0</v>
      </c>
      <c r="AB92" s="11" t="b">
        <f t="shared" si="23"/>
        <v>0</v>
      </c>
      <c r="AC92" s="12" t="b">
        <f t="shared" si="24"/>
        <v>0</v>
      </c>
    </row>
    <row r="93" spans="1:29" ht="20.100000000000001" customHeight="1" x14ac:dyDescent="0.2">
      <c r="A93" s="2" t="s">
        <v>220</v>
      </c>
      <c r="B93" s="2" t="s">
        <v>16</v>
      </c>
      <c r="C93" s="2" t="s">
        <v>291</v>
      </c>
      <c r="D93" s="2" t="s">
        <v>54</v>
      </c>
      <c r="E93" s="2" t="s">
        <v>20</v>
      </c>
      <c r="F93" s="2" t="s">
        <v>53</v>
      </c>
      <c r="G93" s="2" t="s">
        <v>321</v>
      </c>
      <c r="H93" s="2" t="s">
        <v>322</v>
      </c>
      <c r="I93" s="16">
        <f t="shared" si="18"/>
        <v>0.73611111111111116</v>
      </c>
      <c r="J93" s="16">
        <f t="shared" si="19"/>
        <v>0.875</v>
      </c>
      <c r="K93" s="2" t="s">
        <v>11</v>
      </c>
      <c r="L93" s="2" t="s">
        <v>14</v>
      </c>
      <c r="M93" s="2" t="s">
        <v>318</v>
      </c>
      <c r="N93" s="5">
        <v>2.5</v>
      </c>
      <c r="O93" s="9" t="str">
        <f t="shared" si="20"/>
        <v>SB.ELCT</v>
      </c>
      <c r="P93" s="14" t="str" cm="1">
        <f t="array" ref="P93">_xlfn.IFS($AB93,$AB$1,$Q93,$Q$1,$R93,$R$1,$S93,$S$1,$T93,$T$1,$U93,$U$1,$V93,$V$1,$W93,$W$1,$X93,$X$1,$Y93,$Y$1,$Z93,$Z$1,$AA93,$AA$1,$AC93,$AC$1)</f>
        <v>Elective</v>
      </c>
      <c r="Q93" s="10" t="b">
        <f t="shared" si="2"/>
        <v>0</v>
      </c>
      <c r="R93" s="10" t="b">
        <f t="shared" si="3"/>
        <v>0</v>
      </c>
      <c r="S93" s="10" t="b">
        <f t="shared" si="4"/>
        <v>0</v>
      </c>
      <c r="T93" s="10" t="b">
        <f t="shared" si="5"/>
        <v>0</v>
      </c>
      <c r="U93" s="10" t="b">
        <f t="shared" si="6"/>
        <v>0</v>
      </c>
      <c r="V93" s="10" t="b">
        <f t="shared" si="7"/>
        <v>0</v>
      </c>
      <c r="W93" s="10" t="b">
        <f t="shared" si="21"/>
        <v>0</v>
      </c>
      <c r="X93" s="10" t="b">
        <f t="shared" si="22"/>
        <v>0</v>
      </c>
      <c r="Y93" s="10" t="b">
        <f t="shared" si="8"/>
        <v>0</v>
      </c>
      <c r="Z93" s="10" t="b">
        <f t="shared" si="9"/>
        <v>1</v>
      </c>
      <c r="AA93" s="10" t="b">
        <f t="shared" si="10"/>
        <v>0</v>
      </c>
      <c r="AB93" s="11" t="b">
        <f t="shared" si="23"/>
        <v>0</v>
      </c>
      <c r="AC93" s="12" t="b">
        <f t="shared" si="24"/>
        <v>0</v>
      </c>
    </row>
    <row r="94" spans="1:29" ht="20.100000000000001" customHeight="1" x14ac:dyDescent="0.2">
      <c r="A94" s="2" t="s">
        <v>220</v>
      </c>
      <c r="B94" s="2" t="s">
        <v>16</v>
      </c>
      <c r="C94" s="2" t="s">
        <v>292</v>
      </c>
      <c r="D94" s="2" t="s">
        <v>191</v>
      </c>
      <c r="E94" s="2" t="s">
        <v>20</v>
      </c>
      <c r="F94" s="2" t="s">
        <v>190</v>
      </c>
      <c r="G94" s="2" t="s">
        <v>330</v>
      </c>
      <c r="H94" s="2" t="s">
        <v>322</v>
      </c>
      <c r="I94" s="16">
        <f t="shared" si="18"/>
        <v>0.73611111111111116</v>
      </c>
      <c r="J94" s="16">
        <f t="shared" si="19"/>
        <v>0.875</v>
      </c>
      <c r="K94" s="2" t="s">
        <v>11</v>
      </c>
      <c r="L94" s="2" t="s">
        <v>14</v>
      </c>
      <c r="M94" s="2" t="s">
        <v>318</v>
      </c>
      <c r="N94" s="5">
        <v>2.5</v>
      </c>
      <c r="O94" s="9" t="str">
        <f t="shared" si="20"/>
        <v>SB.ELCT</v>
      </c>
      <c r="P94" s="14" t="str" cm="1">
        <f t="array" ref="P94">_xlfn.IFS($AB94,$AB$1,$Q94,$Q$1,$R94,$R$1,$S94,$S$1,$T94,$T$1,$U94,$U$1,$V94,$V$1,$W94,$W$1,$X94,$X$1,$Y94,$Y$1,$Z94,$Z$1,$AA94,$AA$1,$AC94,$AC$1)</f>
        <v>Elective</v>
      </c>
      <c r="Q94" s="10" t="b">
        <f t="shared" si="2"/>
        <v>0</v>
      </c>
      <c r="R94" s="10" t="b">
        <f t="shared" si="3"/>
        <v>0</v>
      </c>
      <c r="S94" s="10" t="b">
        <f t="shared" si="4"/>
        <v>0</v>
      </c>
      <c r="T94" s="10" t="b">
        <f t="shared" si="5"/>
        <v>0</v>
      </c>
      <c r="U94" s="10" t="b">
        <f t="shared" si="6"/>
        <v>0</v>
      </c>
      <c r="V94" s="10" t="b">
        <f t="shared" si="7"/>
        <v>0</v>
      </c>
      <c r="W94" s="10" t="b">
        <f t="shared" si="21"/>
        <v>0</v>
      </c>
      <c r="X94" s="10" t="b">
        <f t="shared" si="22"/>
        <v>0</v>
      </c>
      <c r="Y94" s="10" t="b">
        <f t="shared" si="8"/>
        <v>0</v>
      </c>
      <c r="Z94" s="10" t="b">
        <f t="shared" si="9"/>
        <v>1</v>
      </c>
      <c r="AA94" s="10" t="b">
        <f t="shared" si="10"/>
        <v>0</v>
      </c>
      <c r="AB94" s="11" t="b">
        <f t="shared" si="23"/>
        <v>0</v>
      </c>
      <c r="AC94" s="12" t="b">
        <f t="shared" si="24"/>
        <v>0</v>
      </c>
    </row>
    <row r="95" spans="1:29" ht="20.100000000000001" customHeight="1" x14ac:dyDescent="0.2">
      <c r="A95" s="2" t="s">
        <v>220</v>
      </c>
      <c r="B95" s="2" t="s">
        <v>34</v>
      </c>
      <c r="C95" s="2" t="s">
        <v>293</v>
      </c>
      <c r="D95" s="2" t="s">
        <v>193</v>
      </c>
      <c r="E95" s="2" t="s">
        <v>117</v>
      </c>
      <c r="F95" s="2" t="s">
        <v>194</v>
      </c>
      <c r="G95" s="2" t="s">
        <v>321</v>
      </c>
      <c r="H95" s="2" t="s">
        <v>322</v>
      </c>
      <c r="I95" s="16">
        <f t="shared" si="18"/>
        <v>0.73611111111111116</v>
      </c>
      <c r="J95" s="16">
        <f t="shared" si="19"/>
        <v>0.875</v>
      </c>
      <c r="K95" s="2" t="s">
        <v>11</v>
      </c>
      <c r="L95" s="2" t="s">
        <v>14</v>
      </c>
      <c r="M95" s="2" t="s">
        <v>318</v>
      </c>
      <c r="N95" s="5">
        <v>3</v>
      </c>
      <c r="O95" s="9" t="str">
        <f t="shared" si="20"/>
        <v>SP.MBA</v>
      </c>
      <c r="P95" s="14" t="str" cm="1">
        <f t="array" ref="P95">_xlfn.IFS($AB95,$AB$1,$Q95,$Q$1,$R95,$R$1,$S95,$S$1,$T95,$T$1,$U95,$U$1,$V95,$V$1,$W95,$W$1,$X95,$X$1,$Y95,$Y$1,$Z95,$Z$1,$AA95,$AA$1,$AC95,$AC$1)</f>
        <v>MBA</v>
      </c>
      <c r="Q95" s="10" t="b">
        <f t="shared" si="2"/>
        <v>1</v>
      </c>
      <c r="R95" s="10" t="b">
        <f t="shared" si="3"/>
        <v>0</v>
      </c>
      <c r="S95" s="10" t="b">
        <f t="shared" si="4"/>
        <v>0</v>
      </c>
      <c r="T95" s="10" t="b">
        <f t="shared" si="5"/>
        <v>0</v>
      </c>
      <c r="U95" s="10" t="b">
        <f t="shared" si="6"/>
        <v>0</v>
      </c>
      <c r="V95" s="10" t="b">
        <f t="shared" si="7"/>
        <v>0</v>
      </c>
      <c r="W95" s="10" t="b">
        <f t="shared" si="21"/>
        <v>0</v>
      </c>
      <c r="X95" s="10" t="b">
        <f t="shared" si="22"/>
        <v>0</v>
      </c>
      <c r="Y95" s="10" t="b">
        <f t="shared" si="8"/>
        <v>0</v>
      </c>
      <c r="Z95" s="10" t="b">
        <f t="shared" si="9"/>
        <v>0</v>
      </c>
      <c r="AA95" s="10" t="b">
        <f t="shared" si="10"/>
        <v>0</v>
      </c>
      <c r="AB95" s="11" t="b">
        <f t="shared" si="23"/>
        <v>0</v>
      </c>
      <c r="AC95" s="12" t="b">
        <f t="shared" si="24"/>
        <v>0</v>
      </c>
    </row>
    <row r="96" spans="1:29" ht="20.100000000000001" customHeight="1" x14ac:dyDescent="0.2">
      <c r="A96" s="2" t="s">
        <v>220</v>
      </c>
      <c r="B96" s="2" t="s">
        <v>8</v>
      </c>
      <c r="C96" s="2" t="s">
        <v>294</v>
      </c>
      <c r="D96" s="2" t="s">
        <v>195</v>
      </c>
      <c r="E96" s="2" t="s">
        <v>43</v>
      </c>
      <c r="F96" s="2" t="s">
        <v>50</v>
      </c>
      <c r="G96" s="2" t="s">
        <v>330</v>
      </c>
      <c r="H96" s="2" t="s">
        <v>322</v>
      </c>
      <c r="I96" s="16">
        <f t="shared" si="18"/>
        <v>0.73611111111111116</v>
      </c>
      <c r="J96" s="16">
        <f t="shared" si="19"/>
        <v>0.875</v>
      </c>
      <c r="K96" s="2" t="s">
        <v>11</v>
      </c>
      <c r="L96" s="2" t="s">
        <v>14</v>
      </c>
      <c r="M96" s="2"/>
      <c r="N96" s="5">
        <v>2.5</v>
      </c>
      <c r="O96" s="9" t="str">
        <f t="shared" si="20"/>
        <v>SA.ELCT</v>
      </c>
      <c r="P96" s="14" t="str" cm="1">
        <f t="array" ref="P96">_xlfn.IFS($AB96,$AB$1,$Q96,$Q$1,$R96,$R$1,$S96,$S$1,$T96,$T$1,$U96,$U$1,$V96,$V$1,$W96,$W$1,$X96,$X$1,$Y96,$Y$1,$Z96,$Z$1,$AA96,$AA$1,$AC96,$AC$1)</f>
        <v>Elective</v>
      </c>
      <c r="Q96" s="10" t="b">
        <f t="shared" si="2"/>
        <v>0</v>
      </c>
      <c r="R96" s="10" t="b">
        <f t="shared" si="3"/>
        <v>0</v>
      </c>
      <c r="S96" s="10" t="b">
        <f t="shared" si="4"/>
        <v>0</v>
      </c>
      <c r="T96" s="10" t="b">
        <f t="shared" si="5"/>
        <v>0</v>
      </c>
      <c r="U96" s="10" t="b">
        <f t="shared" si="6"/>
        <v>0</v>
      </c>
      <c r="V96" s="10" t="b">
        <f t="shared" si="7"/>
        <v>0</v>
      </c>
      <c r="W96" s="10" t="b">
        <f t="shared" si="21"/>
        <v>0</v>
      </c>
      <c r="X96" s="10" t="b">
        <f t="shared" si="22"/>
        <v>0</v>
      </c>
      <c r="Y96" s="10" t="b">
        <f t="shared" si="8"/>
        <v>0</v>
      </c>
      <c r="Z96" s="10" t="b">
        <f t="shared" si="9"/>
        <v>1</v>
      </c>
      <c r="AA96" s="10" t="b">
        <f t="shared" si="10"/>
        <v>0</v>
      </c>
      <c r="AB96" s="11" t="b">
        <f t="shared" si="23"/>
        <v>0</v>
      </c>
      <c r="AC96" s="12" t="b">
        <f t="shared" si="24"/>
        <v>0</v>
      </c>
    </row>
    <row r="97" spans="1:29" ht="20.100000000000001" customHeight="1" x14ac:dyDescent="0.2">
      <c r="A97" s="2" t="s">
        <v>220</v>
      </c>
      <c r="B97" s="2" t="s">
        <v>8</v>
      </c>
      <c r="C97" s="2" t="s">
        <v>295</v>
      </c>
      <c r="D97" s="2" t="s">
        <v>196</v>
      </c>
      <c r="E97" s="2" t="s">
        <v>362</v>
      </c>
      <c r="F97" s="2" t="s">
        <v>50</v>
      </c>
      <c r="G97" s="2" t="s">
        <v>330</v>
      </c>
      <c r="H97" s="2" t="s">
        <v>322</v>
      </c>
      <c r="I97" s="16">
        <f t="shared" si="18"/>
        <v>0.73611111111111116</v>
      </c>
      <c r="J97" s="16">
        <f t="shared" si="19"/>
        <v>0.875</v>
      </c>
      <c r="K97" s="2" t="s">
        <v>11</v>
      </c>
      <c r="L97" s="2" t="s">
        <v>14</v>
      </c>
      <c r="M97" s="2"/>
      <c r="N97" s="5">
        <v>2.5</v>
      </c>
      <c r="O97" s="9" t="str">
        <f t="shared" si="20"/>
        <v>SA.ELCT.IMRS</v>
      </c>
      <c r="P97" s="14" t="str" cm="1">
        <f t="array" ref="P97">_xlfn.IFS($AB97,$AB$1,$Q97,$Q$1,$R97,$R$1,$S97,$S$1,$T97,$T$1,$U97,$U$1,$V97,$V$1,$W97,$W$1,$X97,$X$1,$Y97,$Y$1,$Z97,$Z$1,$AA97,$AA$1,$AC97,$AC$1)</f>
        <v>Elective</v>
      </c>
      <c r="Q97" s="10" t="b">
        <f t="shared" si="2"/>
        <v>0</v>
      </c>
      <c r="R97" s="10" t="b">
        <f t="shared" si="3"/>
        <v>0</v>
      </c>
      <c r="S97" s="10" t="b">
        <f t="shared" si="4"/>
        <v>0</v>
      </c>
      <c r="T97" s="10" t="b">
        <f t="shared" si="5"/>
        <v>0</v>
      </c>
      <c r="U97" s="10" t="b">
        <f t="shared" si="6"/>
        <v>0</v>
      </c>
      <c r="V97" s="10" t="b">
        <f t="shared" si="7"/>
        <v>0</v>
      </c>
      <c r="W97" s="10" t="b">
        <f t="shared" si="21"/>
        <v>0</v>
      </c>
      <c r="X97" s="10" t="b">
        <f t="shared" si="22"/>
        <v>0</v>
      </c>
      <c r="Y97" s="10" t="b">
        <f t="shared" si="8"/>
        <v>0</v>
      </c>
      <c r="Z97" s="10" t="b">
        <f t="shared" si="9"/>
        <v>1</v>
      </c>
      <c r="AA97" s="10" t="b">
        <f t="shared" si="10"/>
        <v>0</v>
      </c>
      <c r="AB97" s="11" t="b">
        <f t="shared" si="23"/>
        <v>0</v>
      </c>
      <c r="AC97" s="12" t="b">
        <f t="shared" si="24"/>
        <v>0</v>
      </c>
    </row>
    <row r="98" spans="1:29" ht="20.100000000000001" customHeight="1" x14ac:dyDescent="0.2">
      <c r="A98" s="2" t="s">
        <v>220</v>
      </c>
      <c r="B98" s="2" t="s">
        <v>34</v>
      </c>
      <c r="C98" s="2" t="s">
        <v>296</v>
      </c>
      <c r="D98" s="2" t="s">
        <v>197</v>
      </c>
      <c r="E98" s="2" t="s">
        <v>117</v>
      </c>
      <c r="F98" s="2" t="s">
        <v>177</v>
      </c>
      <c r="G98" s="2" t="s">
        <v>321</v>
      </c>
      <c r="H98" s="2" t="s">
        <v>322</v>
      </c>
      <c r="I98" s="16">
        <f t="shared" si="18"/>
        <v>0.73611111111111116</v>
      </c>
      <c r="J98" s="16">
        <f t="shared" si="19"/>
        <v>0.875</v>
      </c>
      <c r="K98" s="2" t="s">
        <v>11</v>
      </c>
      <c r="L98" s="2" t="s">
        <v>14</v>
      </c>
      <c r="M98" s="2"/>
      <c r="N98" s="5">
        <v>3</v>
      </c>
      <c r="O98" s="9" t="str">
        <f t="shared" si="20"/>
        <v>SP.MBA</v>
      </c>
      <c r="P98" s="14" t="str" cm="1">
        <f t="array" ref="P98">_xlfn.IFS($AB98,$AB$1,$Q98,$Q$1,$R98,$R$1,$S98,$S$1,$T98,$T$1,$U98,$U$1,$V98,$V$1,$W98,$W$1,$X98,$X$1,$Y98,$Y$1,$Z98,$Z$1,$AA98,$AA$1,$AC98,$AC$1)</f>
        <v>MBA</v>
      </c>
      <c r="Q98" s="10" t="b">
        <f t="shared" si="2"/>
        <v>1</v>
      </c>
      <c r="R98" s="10" t="b">
        <f t="shared" si="3"/>
        <v>0</v>
      </c>
      <c r="S98" s="10" t="b">
        <f t="shared" si="4"/>
        <v>0</v>
      </c>
      <c r="T98" s="10" t="b">
        <f t="shared" si="5"/>
        <v>0</v>
      </c>
      <c r="U98" s="10" t="b">
        <f t="shared" si="6"/>
        <v>0</v>
      </c>
      <c r="V98" s="10" t="b">
        <f t="shared" si="7"/>
        <v>0</v>
      </c>
      <c r="W98" s="10" t="b">
        <f t="shared" si="21"/>
        <v>0</v>
      </c>
      <c r="X98" s="10" t="b">
        <f t="shared" si="22"/>
        <v>0</v>
      </c>
      <c r="Y98" s="10" t="b">
        <f t="shared" si="8"/>
        <v>0</v>
      </c>
      <c r="Z98" s="10" t="b">
        <f t="shared" si="9"/>
        <v>0</v>
      </c>
      <c r="AA98" s="10" t="b">
        <f t="shared" si="10"/>
        <v>0</v>
      </c>
      <c r="AB98" s="11" t="b">
        <f t="shared" si="23"/>
        <v>0</v>
      </c>
      <c r="AC98" s="12" t="b">
        <f t="shared" si="24"/>
        <v>0</v>
      </c>
    </row>
    <row r="99" spans="1:29" ht="20.100000000000001" customHeight="1" x14ac:dyDescent="0.2">
      <c r="A99" s="2" t="s">
        <v>220</v>
      </c>
      <c r="B99" s="2" t="s">
        <v>16</v>
      </c>
      <c r="C99" s="2" t="s">
        <v>297</v>
      </c>
      <c r="D99" s="2" t="s">
        <v>198</v>
      </c>
      <c r="E99" s="2" t="s">
        <v>20</v>
      </c>
      <c r="F99" s="2" t="s">
        <v>192</v>
      </c>
      <c r="G99" s="2" t="s">
        <v>323</v>
      </c>
      <c r="H99" s="2" t="s">
        <v>327</v>
      </c>
      <c r="I99" s="16">
        <f t="shared" si="18"/>
        <v>0.56944444444444442</v>
      </c>
      <c r="J99" s="16">
        <f t="shared" si="19"/>
        <v>0.63194444444444442</v>
      </c>
      <c r="K99" s="2" t="s">
        <v>11</v>
      </c>
      <c r="L99" s="2" t="s">
        <v>14</v>
      </c>
      <c r="M99" s="2" t="s">
        <v>318</v>
      </c>
      <c r="N99" s="5">
        <v>2.5</v>
      </c>
      <c r="O99" s="9" t="str">
        <f t="shared" si="20"/>
        <v>SB.ELCT</v>
      </c>
      <c r="P99" s="14" t="str" cm="1">
        <f t="array" ref="P99">_xlfn.IFS($AB99,$AB$1,$Q99,$Q$1,$R99,$R$1,$S99,$S$1,$T99,$T$1,$U99,$U$1,$V99,$V$1,$W99,$W$1,$X99,$X$1,$Y99,$Y$1,$Z99,$Z$1,$AA99,$AA$1,$AC99,$AC$1)</f>
        <v>Elective</v>
      </c>
      <c r="Q99" s="10" t="b">
        <f t="shared" si="2"/>
        <v>0</v>
      </c>
      <c r="R99" s="10" t="b">
        <f t="shared" si="3"/>
        <v>0</v>
      </c>
      <c r="S99" s="10" t="b">
        <f t="shared" si="4"/>
        <v>0</v>
      </c>
      <c r="T99" s="10" t="b">
        <f t="shared" si="5"/>
        <v>0</v>
      </c>
      <c r="U99" s="10" t="b">
        <f t="shared" si="6"/>
        <v>0</v>
      </c>
      <c r="V99" s="10" t="b">
        <f t="shared" si="7"/>
        <v>0</v>
      </c>
      <c r="W99" s="10" t="b">
        <f t="shared" si="21"/>
        <v>0</v>
      </c>
      <c r="X99" s="10" t="b">
        <f t="shared" si="22"/>
        <v>0</v>
      </c>
      <c r="Y99" s="10" t="b">
        <f t="shared" si="8"/>
        <v>0</v>
      </c>
      <c r="Z99" s="10" t="b">
        <f t="shared" si="9"/>
        <v>1</v>
      </c>
      <c r="AA99" s="10" t="b">
        <f t="shared" si="10"/>
        <v>0</v>
      </c>
      <c r="AB99" s="11" t="b">
        <f t="shared" si="23"/>
        <v>0</v>
      </c>
      <c r="AC99" s="12" t="b">
        <f t="shared" si="24"/>
        <v>0</v>
      </c>
    </row>
    <row r="100" spans="1:29" ht="20.100000000000001" customHeight="1" x14ac:dyDescent="0.2">
      <c r="A100" s="2" t="s">
        <v>220</v>
      </c>
      <c r="B100" s="2" t="s">
        <v>34</v>
      </c>
      <c r="C100" s="2" t="s">
        <v>298</v>
      </c>
      <c r="D100" s="2" t="s">
        <v>200</v>
      </c>
      <c r="E100" s="2" t="s">
        <v>199</v>
      </c>
      <c r="F100" s="2"/>
      <c r="G100" s="2" t="s">
        <v>328</v>
      </c>
      <c r="H100" s="2" t="s">
        <v>329</v>
      </c>
      <c r="I100" s="16">
        <f t="shared" si="18"/>
        <v>0.64583333333333337</v>
      </c>
      <c r="J100" s="16">
        <f t="shared" si="19"/>
        <v>0.70833333333333337</v>
      </c>
      <c r="K100" s="2" t="s">
        <v>11</v>
      </c>
      <c r="L100" s="2" t="s">
        <v>14</v>
      </c>
      <c r="M100" s="2" t="s">
        <v>318</v>
      </c>
      <c r="N100" s="5">
        <v>3</v>
      </c>
      <c r="O100" s="9" t="str">
        <f t="shared" si="20"/>
        <v>SP.MKA</v>
      </c>
      <c r="P100" s="14" t="str" cm="1">
        <f t="array" ref="P100">_xlfn.IFS($AB100,$AB$1,$Q100,$Q$1,$R100,$R$1,$S100,$S$1,$T100,$T$1,$U100,$U$1,$V100,$V$1,$W100,$W$1,$X100,$X$1,$Y100,$Y$1,$Z100,$Z$1,$AA100,$AA$1,$AC100,$AC$1)</f>
        <v>MSMA</v>
      </c>
      <c r="Q100" s="10" t="b">
        <f t="shared" si="2"/>
        <v>0</v>
      </c>
      <c r="R100" s="10" t="b">
        <f t="shared" si="3"/>
        <v>0</v>
      </c>
      <c r="S100" s="10" t="b">
        <f t="shared" si="4"/>
        <v>0</v>
      </c>
      <c r="T100" s="10" t="b">
        <f t="shared" si="5"/>
        <v>0</v>
      </c>
      <c r="U100" s="10" t="b">
        <f t="shared" si="6"/>
        <v>1</v>
      </c>
      <c r="V100" s="10" t="b">
        <f t="shared" si="7"/>
        <v>0</v>
      </c>
      <c r="W100" s="10" t="b">
        <f t="shared" si="21"/>
        <v>0</v>
      </c>
      <c r="X100" s="10" t="b">
        <f t="shared" si="22"/>
        <v>0</v>
      </c>
      <c r="Y100" s="10" t="b">
        <f t="shared" si="8"/>
        <v>0</v>
      </c>
      <c r="Z100" s="10" t="b">
        <f t="shared" si="9"/>
        <v>0</v>
      </c>
      <c r="AA100" s="10" t="b">
        <f t="shared" si="10"/>
        <v>0</v>
      </c>
      <c r="AB100" s="11" t="b">
        <f t="shared" si="23"/>
        <v>0</v>
      </c>
      <c r="AC100" s="12" t="b">
        <f t="shared" si="24"/>
        <v>0</v>
      </c>
    </row>
    <row r="101" spans="1:29" ht="20.100000000000001" customHeight="1" x14ac:dyDescent="0.2">
      <c r="A101" s="2" t="s">
        <v>220</v>
      </c>
      <c r="B101" s="2" t="s">
        <v>16</v>
      </c>
      <c r="C101" s="2" t="s">
        <v>299</v>
      </c>
      <c r="D101" s="2" t="s">
        <v>201</v>
      </c>
      <c r="E101" s="2" t="s">
        <v>363</v>
      </c>
      <c r="F101" s="2" t="s">
        <v>174</v>
      </c>
      <c r="G101" s="2" t="s">
        <v>330</v>
      </c>
      <c r="H101" s="2" t="s">
        <v>335</v>
      </c>
      <c r="I101" s="16">
        <f t="shared" si="18"/>
        <v>0.79166666666666663</v>
      </c>
      <c r="J101" s="16">
        <f t="shared" si="19"/>
        <v>0.875</v>
      </c>
      <c r="K101" s="2" t="s">
        <v>11</v>
      </c>
      <c r="L101" s="2" t="s">
        <v>12</v>
      </c>
      <c r="M101" s="2" t="s">
        <v>318</v>
      </c>
      <c r="N101" s="5">
        <v>2.5</v>
      </c>
      <c r="O101" s="9" t="str">
        <f t="shared" si="20"/>
        <v>SB.OMSBA</v>
      </c>
      <c r="P101" s="14" t="str" cm="1">
        <f t="array" ref="P101">_xlfn.IFS($AB101,$AB$1,$Q101,$Q$1,$R101,$R$1,$S101,$S$1,$T101,$T$1,$U101,$U$1,$V101,$V$1,$W101,$W$1,$X101,$X$1,$Y101,$Y$1,$Z101,$Z$1,$AA101,$AA$1,$AC101,$AC$1)</f>
        <v>OMSBA</v>
      </c>
      <c r="Q101" s="10" t="b">
        <f t="shared" si="2"/>
        <v>0</v>
      </c>
      <c r="R101" s="10" t="b">
        <f t="shared" si="3"/>
        <v>0</v>
      </c>
      <c r="S101" s="10" t="b">
        <f t="shared" si="4"/>
        <v>0</v>
      </c>
      <c r="T101" s="10" t="b">
        <f t="shared" si="5"/>
        <v>0</v>
      </c>
      <c r="U101" s="10" t="b">
        <f t="shared" si="6"/>
        <v>0</v>
      </c>
      <c r="V101" s="10" t="b">
        <f t="shared" si="7"/>
        <v>0</v>
      </c>
      <c r="W101" s="10" t="b">
        <f t="shared" si="21"/>
        <v>0</v>
      </c>
      <c r="X101" s="10" t="b">
        <f t="shared" si="22"/>
        <v>1</v>
      </c>
      <c r="Y101" s="10" t="b">
        <f t="shared" si="8"/>
        <v>0</v>
      </c>
      <c r="Z101" s="10" t="b">
        <f t="shared" si="9"/>
        <v>0</v>
      </c>
      <c r="AA101" s="10" t="b">
        <f t="shared" si="10"/>
        <v>0</v>
      </c>
      <c r="AB101" s="11" t="b">
        <f t="shared" si="23"/>
        <v>0</v>
      </c>
      <c r="AC101" s="12" t="b">
        <f t="shared" si="24"/>
        <v>0</v>
      </c>
    </row>
    <row r="102" spans="1:29" ht="20.100000000000001" customHeight="1" x14ac:dyDescent="0.2">
      <c r="A102" s="2" t="s">
        <v>220</v>
      </c>
      <c r="B102" s="2" t="s">
        <v>16</v>
      </c>
      <c r="C102" s="2" t="s">
        <v>300</v>
      </c>
      <c r="D102" s="2" t="s">
        <v>202</v>
      </c>
      <c r="E102" s="2" t="s">
        <v>38</v>
      </c>
      <c r="F102" s="2" t="s">
        <v>190</v>
      </c>
      <c r="G102" s="2" t="s">
        <v>323</v>
      </c>
      <c r="H102" s="2" t="s">
        <v>339</v>
      </c>
      <c r="I102" s="16">
        <f t="shared" si="18"/>
        <v>0.54166666666666663</v>
      </c>
      <c r="J102" s="16">
        <f t="shared" si="19"/>
        <v>0.63194444444444442</v>
      </c>
      <c r="K102" s="2" t="s">
        <v>11</v>
      </c>
      <c r="L102" s="2" t="s">
        <v>14</v>
      </c>
      <c r="M102" s="2" t="s">
        <v>319</v>
      </c>
      <c r="N102" s="5">
        <v>3</v>
      </c>
      <c r="O102" s="9" t="str">
        <f t="shared" si="20"/>
        <v>SB.PHD</v>
      </c>
      <c r="P102" s="14" t="str" cm="1">
        <f t="array" ref="P102">_xlfn.IFS($AB102,$AB$1,$Q102,$Q$1,$R102,$R$1,$S102,$S$1,$T102,$T$1,$U102,$U$1,$V102,$V$1,$W102,$W$1,$X102,$X$1,$Y102,$Y$1,$Z102,$Z$1,$AA102,$AA$1,$AC102,$AC$1)</f>
        <v>PHD</v>
      </c>
      <c r="Q102" s="10" t="b">
        <f t="shared" si="2"/>
        <v>0</v>
      </c>
      <c r="R102" s="10" t="b">
        <f t="shared" si="3"/>
        <v>0</v>
      </c>
      <c r="S102" s="10" t="b">
        <f t="shared" si="4"/>
        <v>0</v>
      </c>
      <c r="T102" s="10" t="b">
        <f t="shared" si="5"/>
        <v>0</v>
      </c>
      <c r="U102" s="10" t="b">
        <f t="shared" si="6"/>
        <v>0</v>
      </c>
      <c r="V102" s="10" t="b">
        <f t="shared" si="7"/>
        <v>0</v>
      </c>
      <c r="W102" s="10" t="b">
        <f t="shared" si="21"/>
        <v>0</v>
      </c>
      <c r="X102" s="10" t="b">
        <f t="shared" si="22"/>
        <v>0</v>
      </c>
      <c r="Y102" s="10" t="b">
        <f t="shared" si="8"/>
        <v>1</v>
      </c>
      <c r="Z102" s="10" t="b">
        <f t="shared" si="9"/>
        <v>0</v>
      </c>
      <c r="AA102" s="10" t="b">
        <f t="shared" si="10"/>
        <v>0</v>
      </c>
      <c r="AB102" s="11" t="b">
        <f t="shared" si="23"/>
        <v>0</v>
      </c>
      <c r="AC102" s="12" t="b">
        <f t="shared" si="24"/>
        <v>0</v>
      </c>
    </row>
    <row r="103" spans="1:29" ht="20.100000000000001" customHeight="1" x14ac:dyDescent="0.2">
      <c r="A103" s="2" t="s">
        <v>220</v>
      </c>
      <c r="B103" s="2" t="s">
        <v>8</v>
      </c>
      <c r="C103" s="2" t="s">
        <v>301</v>
      </c>
      <c r="D103" s="2" t="s">
        <v>204</v>
      </c>
      <c r="E103" s="2" t="s">
        <v>122</v>
      </c>
      <c r="F103" s="2" t="s">
        <v>203</v>
      </c>
      <c r="G103" s="2" t="s">
        <v>328</v>
      </c>
      <c r="H103" s="2" t="s">
        <v>332</v>
      </c>
      <c r="I103" s="16">
        <f t="shared" si="18"/>
        <v>0.5625</v>
      </c>
      <c r="J103" s="16">
        <f t="shared" si="19"/>
        <v>0.65277777777777779</v>
      </c>
      <c r="K103" s="2" t="s">
        <v>11</v>
      </c>
      <c r="L103" s="2" t="s">
        <v>14</v>
      </c>
      <c r="M103" s="2" t="s">
        <v>319</v>
      </c>
      <c r="N103" s="5">
        <v>3</v>
      </c>
      <c r="O103" s="9" t="str">
        <f t="shared" si="20"/>
        <v>SA.PHD</v>
      </c>
      <c r="P103" s="14" t="str" cm="1">
        <f t="array" ref="P103">_xlfn.IFS($AB103,$AB$1,$Q103,$Q$1,$R103,$R$1,$S103,$S$1,$T103,$T$1,$U103,$U$1,$V103,$V$1,$W103,$W$1,$X103,$X$1,$Y103,$Y$1,$Z103,$Z$1,$AA103,$AA$1,$AC103,$AC$1)</f>
        <v>PHD</v>
      </c>
      <c r="Q103" s="10" t="b">
        <f t="shared" si="2"/>
        <v>0</v>
      </c>
      <c r="R103" s="10" t="b">
        <f t="shared" si="3"/>
        <v>0</v>
      </c>
      <c r="S103" s="10" t="b">
        <f t="shared" si="4"/>
        <v>0</v>
      </c>
      <c r="T103" s="10" t="b">
        <f t="shared" si="5"/>
        <v>0</v>
      </c>
      <c r="U103" s="10" t="b">
        <f t="shared" si="6"/>
        <v>0</v>
      </c>
      <c r="V103" s="10" t="b">
        <f t="shared" si="7"/>
        <v>0</v>
      </c>
      <c r="W103" s="10" t="b">
        <f t="shared" si="21"/>
        <v>0</v>
      </c>
      <c r="X103" s="10" t="b">
        <f t="shared" si="22"/>
        <v>0</v>
      </c>
      <c r="Y103" s="10" t="b">
        <f t="shared" si="8"/>
        <v>1</v>
      </c>
      <c r="Z103" s="10" t="b">
        <f t="shared" si="9"/>
        <v>0</v>
      </c>
      <c r="AA103" s="10" t="b">
        <f t="shared" si="10"/>
        <v>0</v>
      </c>
      <c r="AB103" s="11" t="b">
        <f t="shared" si="23"/>
        <v>0</v>
      </c>
      <c r="AC103" s="12" t="b">
        <f t="shared" si="24"/>
        <v>0</v>
      </c>
    </row>
    <row r="104" spans="1:29" ht="20.100000000000001" customHeight="1" x14ac:dyDescent="0.2">
      <c r="A104" s="2" t="s">
        <v>221</v>
      </c>
      <c r="B104" s="2" t="s">
        <v>16</v>
      </c>
      <c r="C104" s="2" t="s">
        <v>302</v>
      </c>
      <c r="D104" s="2" t="s">
        <v>166</v>
      </c>
      <c r="E104" s="2" t="s">
        <v>38</v>
      </c>
      <c r="F104" s="2" t="s">
        <v>314</v>
      </c>
      <c r="G104" s="2" t="s">
        <v>328</v>
      </c>
      <c r="H104" s="2" t="s">
        <v>333</v>
      </c>
      <c r="I104" s="16">
        <f t="shared" si="18"/>
        <v>0.40972222222222221</v>
      </c>
      <c r="J104" s="16">
        <f t="shared" si="19"/>
        <v>0.5</v>
      </c>
      <c r="K104" s="2" t="s">
        <v>11</v>
      </c>
      <c r="L104" s="2" t="s">
        <v>14</v>
      </c>
      <c r="M104" s="2"/>
      <c r="N104" s="5">
        <v>3</v>
      </c>
      <c r="O104" s="9" t="str">
        <f t="shared" si="20"/>
        <v>SB.PHD</v>
      </c>
      <c r="P104" s="14" t="str" cm="1">
        <f t="array" ref="P104">_xlfn.IFS($AB104,$AB$1,$Q104,$Q$1,$R104,$R$1,$S104,$S$1,$T104,$T$1,$U104,$U$1,$V104,$V$1,$W104,$W$1,$X104,$X$1,$Y104,$Y$1,$Z104,$Z$1,$AA104,$AA$1,$AC104,$AC$1)</f>
        <v>PHD</v>
      </c>
      <c r="Q104" s="10" t="b">
        <f t="shared" si="2"/>
        <v>0</v>
      </c>
      <c r="R104" s="10" t="b">
        <f t="shared" si="3"/>
        <v>0</v>
      </c>
      <c r="S104" s="10" t="b">
        <f t="shared" si="4"/>
        <v>0</v>
      </c>
      <c r="T104" s="10" t="b">
        <f t="shared" si="5"/>
        <v>0</v>
      </c>
      <c r="U104" s="10" t="b">
        <f t="shared" si="6"/>
        <v>0</v>
      </c>
      <c r="V104" s="10" t="b">
        <f t="shared" si="7"/>
        <v>0</v>
      </c>
      <c r="W104" s="10" t="b">
        <f t="shared" si="21"/>
        <v>0</v>
      </c>
      <c r="X104" s="10" t="b">
        <f t="shared" si="22"/>
        <v>0</v>
      </c>
      <c r="Y104" s="10" t="b">
        <f t="shared" si="8"/>
        <v>1</v>
      </c>
      <c r="Z104" s="10" t="b">
        <f t="shared" si="9"/>
        <v>0</v>
      </c>
      <c r="AA104" s="10" t="b">
        <f t="shared" si="10"/>
        <v>0</v>
      </c>
      <c r="AB104" s="11" t="b">
        <f t="shared" si="23"/>
        <v>0</v>
      </c>
      <c r="AC104" s="12" t="b">
        <f t="shared" si="24"/>
        <v>0</v>
      </c>
    </row>
    <row r="105" spans="1:29" ht="20.100000000000001" customHeight="1" x14ac:dyDescent="0.2">
      <c r="A105" s="2" t="s">
        <v>221</v>
      </c>
      <c r="B105" s="2" t="s">
        <v>8</v>
      </c>
      <c r="C105" s="2" t="s">
        <v>303</v>
      </c>
      <c r="D105" s="2" t="s">
        <v>167</v>
      </c>
      <c r="E105" s="2" t="s">
        <v>122</v>
      </c>
      <c r="F105" s="2" t="s">
        <v>153</v>
      </c>
      <c r="G105" s="2" t="s">
        <v>323</v>
      </c>
      <c r="H105" s="2" t="s">
        <v>325</v>
      </c>
      <c r="I105" s="16">
        <f t="shared" si="18"/>
        <v>0.4375</v>
      </c>
      <c r="J105" s="16">
        <f t="shared" si="19"/>
        <v>0.5</v>
      </c>
      <c r="K105" s="2" t="s">
        <v>11</v>
      </c>
      <c r="L105" s="2" t="s">
        <v>14</v>
      </c>
      <c r="M105" s="2" t="s">
        <v>319</v>
      </c>
      <c r="N105" s="5">
        <v>4</v>
      </c>
      <c r="O105" s="9" t="str">
        <f t="shared" si="20"/>
        <v>SA.PHD</v>
      </c>
      <c r="P105" s="14" t="str" cm="1">
        <f t="array" ref="P105">_xlfn.IFS($AB105,$AB$1,$Q105,$Q$1,$R105,$R$1,$S105,$S$1,$T105,$T$1,$U105,$U$1,$V105,$V$1,$W105,$W$1,$X105,$X$1,$Y105,$Y$1,$Z105,$Z$1,$AA105,$AA$1,$AC105,$AC$1)</f>
        <v>PHD</v>
      </c>
      <c r="Q105" s="10" t="b">
        <f t="shared" si="2"/>
        <v>0</v>
      </c>
      <c r="R105" s="10" t="b">
        <f t="shared" si="3"/>
        <v>0</v>
      </c>
      <c r="S105" s="10" t="b">
        <f t="shared" si="4"/>
        <v>0</v>
      </c>
      <c r="T105" s="10" t="b">
        <f t="shared" si="5"/>
        <v>0</v>
      </c>
      <c r="U105" s="10" t="b">
        <f t="shared" si="6"/>
        <v>0</v>
      </c>
      <c r="V105" s="10" t="b">
        <f t="shared" si="7"/>
        <v>0</v>
      </c>
      <c r="W105" s="10" t="b">
        <f t="shared" si="21"/>
        <v>0</v>
      </c>
      <c r="X105" s="10" t="b">
        <f t="shared" si="22"/>
        <v>0</v>
      </c>
      <c r="Y105" s="10" t="b">
        <f t="shared" si="8"/>
        <v>1</v>
      </c>
      <c r="Z105" s="10" t="b">
        <f t="shared" si="9"/>
        <v>0</v>
      </c>
      <c r="AA105" s="10" t="b">
        <f t="shared" si="10"/>
        <v>0</v>
      </c>
      <c r="AB105" s="11" t="b">
        <f t="shared" si="23"/>
        <v>0</v>
      </c>
      <c r="AC105" s="12" t="b">
        <f t="shared" si="24"/>
        <v>0</v>
      </c>
    </row>
    <row r="106" spans="1:29" ht="20.100000000000001" customHeight="1" x14ac:dyDescent="0.2">
      <c r="A106" s="2" t="s">
        <v>221</v>
      </c>
      <c r="B106" s="2" t="s">
        <v>8</v>
      </c>
      <c r="C106" s="2" t="s">
        <v>303</v>
      </c>
      <c r="D106" s="2" t="s">
        <v>169</v>
      </c>
      <c r="E106" s="2" t="s">
        <v>168</v>
      </c>
      <c r="F106" s="2"/>
      <c r="G106" s="2" t="s">
        <v>330</v>
      </c>
      <c r="H106" s="2" t="s">
        <v>325</v>
      </c>
      <c r="I106" s="16">
        <f t="shared" si="18"/>
        <v>0.4375</v>
      </c>
      <c r="J106" s="16">
        <f t="shared" si="19"/>
        <v>0.5</v>
      </c>
      <c r="K106" s="2" t="s">
        <v>57</v>
      </c>
      <c r="L106" s="2" t="s">
        <v>14</v>
      </c>
      <c r="M106" s="2" t="s">
        <v>319</v>
      </c>
      <c r="N106" s="5">
        <v>0</v>
      </c>
      <c r="O106" s="9" t="str">
        <f t="shared" si="20"/>
        <v>SA.PHD.L</v>
      </c>
      <c r="P106" s="14" t="str" cm="1">
        <f t="array" ref="P106">_xlfn.IFS($AB106,$AB$1,$Q106,$Q$1,$R106,$R$1,$S106,$S$1,$T106,$T$1,$U106,$U$1,$V106,$V$1,$W106,$W$1,$X106,$X$1,$Y106,$Y$1,$Z106,$Z$1,$AA106,$AA$1,$AC106,$AC$1)</f>
        <v>PHD</v>
      </c>
      <c r="Q106" s="10" t="b">
        <f t="shared" si="2"/>
        <v>0</v>
      </c>
      <c r="R106" s="10" t="b">
        <f t="shared" si="3"/>
        <v>0</v>
      </c>
      <c r="S106" s="10" t="b">
        <f t="shared" si="4"/>
        <v>0</v>
      </c>
      <c r="T106" s="10" t="b">
        <f t="shared" si="5"/>
        <v>0</v>
      </c>
      <c r="U106" s="10" t="b">
        <f t="shared" si="6"/>
        <v>0</v>
      </c>
      <c r="V106" s="10" t="b">
        <f t="shared" si="7"/>
        <v>0</v>
      </c>
      <c r="W106" s="10" t="b">
        <f t="shared" si="21"/>
        <v>0</v>
      </c>
      <c r="X106" s="10" t="b">
        <f t="shared" si="22"/>
        <v>0</v>
      </c>
      <c r="Y106" s="10" t="b">
        <f t="shared" si="8"/>
        <v>1</v>
      </c>
      <c r="Z106" s="10" t="b">
        <f t="shared" si="9"/>
        <v>0</v>
      </c>
      <c r="AA106" s="10" t="b">
        <f t="shared" si="10"/>
        <v>0</v>
      </c>
      <c r="AB106" s="11" t="b">
        <f t="shared" si="23"/>
        <v>0</v>
      </c>
      <c r="AC106" s="12" t="b">
        <f t="shared" si="24"/>
        <v>0</v>
      </c>
    </row>
    <row r="107" spans="1:29" ht="20.100000000000001" customHeight="1" x14ac:dyDescent="0.2">
      <c r="A107" s="2" t="s">
        <v>221</v>
      </c>
      <c r="B107" s="2" t="s">
        <v>16</v>
      </c>
      <c r="C107" s="2" t="s">
        <v>304</v>
      </c>
      <c r="D107" s="2" t="s">
        <v>170</v>
      </c>
      <c r="E107" s="2" t="s">
        <v>38</v>
      </c>
      <c r="F107" s="2" t="s">
        <v>66</v>
      </c>
      <c r="G107" s="2" t="s">
        <v>323</v>
      </c>
      <c r="H107" s="2" t="s">
        <v>340</v>
      </c>
      <c r="I107" s="16">
        <f t="shared" si="18"/>
        <v>0.3611111111111111</v>
      </c>
      <c r="J107" s="16">
        <f t="shared" si="19"/>
        <v>0.4513888888888889</v>
      </c>
      <c r="K107" s="2" t="s">
        <v>11</v>
      </c>
      <c r="L107" s="2" t="s">
        <v>14</v>
      </c>
      <c r="M107" s="2" t="s">
        <v>319</v>
      </c>
      <c r="N107" s="5">
        <v>3</v>
      </c>
      <c r="O107" s="9" t="str">
        <f t="shared" si="20"/>
        <v>SB.PHD</v>
      </c>
      <c r="P107" s="14" t="str" cm="1">
        <f t="array" ref="P107">_xlfn.IFS($AB107,$AB$1,$Q107,$Q$1,$R107,$R$1,$S107,$S$1,$T107,$T$1,$U107,$U$1,$V107,$V$1,$W107,$W$1,$X107,$X$1,$Y107,$Y$1,$Z107,$Z$1,$AA107,$AA$1,$AC107,$AC$1)</f>
        <v>PHD</v>
      </c>
      <c r="Q107" s="10" t="b">
        <f t="shared" si="2"/>
        <v>0</v>
      </c>
      <c r="R107" s="10" t="b">
        <f t="shared" si="3"/>
        <v>0</v>
      </c>
      <c r="S107" s="10" t="b">
        <f t="shared" si="4"/>
        <v>0</v>
      </c>
      <c r="T107" s="10" t="b">
        <f t="shared" si="5"/>
        <v>0</v>
      </c>
      <c r="U107" s="10" t="b">
        <f t="shared" si="6"/>
        <v>0</v>
      </c>
      <c r="V107" s="10" t="b">
        <f t="shared" si="7"/>
        <v>0</v>
      </c>
      <c r="W107" s="10" t="b">
        <f t="shared" si="21"/>
        <v>0</v>
      </c>
      <c r="X107" s="10" t="b">
        <f t="shared" si="22"/>
        <v>0</v>
      </c>
      <c r="Y107" s="10" t="b">
        <f t="shared" si="8"/>
        <v>1</v>
      </c>
      <c r="Z107" s="10" t="b">
        <f t="shared" si="9"/>
        <v>0</v>
      </c>
      <c r="AA107" s="10" t="b">
        <f t="shared" si="10"/>
        <v>0</v>
      </c>
      <c r="AB107" s="11" t="b">
        <f t="shared" si="23"/>
        <v>0</v>
      </c>
      <c r="AC107" s="12" t="b">
        <f t="shared" si="24"/>
        <v>0</v>
      </c>
    </row>
    <row r="108" spans="1:29" ht="20.100000000000001" customHeight="1" x14ac:dyDescent="0.2">
      <c r="A108" s="2" t="s">
        <v>221</v>
      </c>
      <c r="B108" s="2" t="s">
        <v>8</v>
      </c>
      <c r="C108" s="2" t="s">
        <v>305</v>
      </c>
      <c r="D108" s="2" t="s">
        <v>67</v>
      </c>
      <c r="E108" s="2" t="s">
        <v>122</v>
      </c>
      <c r="F108" s="2" t="s">
        <v>66</v>
      </c>
      <c r="G108" s="2" t="s">
        <v>328</v>
      </c>
      <c r="H108" s="2" t="s">
        <v>327</v>
      </c>
      <c r="I108" s="16">
        <f t="shared" si="18"/>
        <v>0.56944444444444442</v>
      </c>
      <c r="J108" s="16">
        <f t="shared" si="19"/>
        <v>0.63194444444444442</v>
      </c>
      <c r="K108" s="2" t="s">
        <v>11</v>
      </c>
      <c r="L108" s="2" t="s">
        <v>14</v>
      </c>
      <c r="M108" s="2" t="s">
        <v>319</v>
      </c>
      <c r="N108" s="5">
        <v>4</v>
      </c>
      <c r="O108" s="9" t="str">
        <f t="shared" si="20"/>
        <v>SA.PHD</v>
      </c>
      <c r="P108" s="14" t="str" cm="1">
        <f t="array" ref="P108">_xlfn.IFS($AB108,$AB$1,$Q108,$Q$1,$R108,$R$1,$S108,$S$1,$T108,$T$1,$U108,$U$1,$V108,$V$1,$W108,$W$1,$X108,$X$1,$Y108,$Y$1,$Z108,$Z$1,$AA108,$AA$1,$AC108,$AC$1)</f>
        <v>PHD</v>
      </c>
      <c r="Q108" s="10" t="b">
        <f t="shared" si="2"/>
        <v>0</v>
      </c>
      <c r="R108" s="10" t="b">
        <f t="shared" si="3"/>
        <v>0</v>
      </c>
      <c r="S108" s="10" t="b">
        <f t="shared" si="4"/>
        <v>0</v>
      </c>
      <c r="T108" s="10" t="b">
        <f t="shared" si="5"/>
        <v>0</v>
      </c>
      <c r="U108" s="10" t="b">
        <f t="shared" si="6"/>
        <v>0</v>
      </c>
      <c r="V108" s="10" t="b">
        <f t="shared" si="7"/>
        <v>0</v>
      </c>
      <c r="W108" s="10" t="b">
        <f t="shared" si="21"/>
        <v>0</v>
      </c>
      <c r="X108" s="10" t="b">
        <f t="shared" si="22"/>
        <v>0</v>
      </c>
      <c r="Y108" s="10" t="b">
        <f t="shared" si="8"/>
        <v>1</v>
      </c>
      <c r="Z108" s="10" t="b">
        <f t="shared" si="9"/>
        <v>0</v>
      </c>
      <c r="AA108" s="10" t="b">
        <f t="shared" si="10"/>
        <v>0</v>
      </c>
      <c r="AB108" s="11" t="b">
        <f t="shared" si="23"/>
        <v>0</v>
      </c>
      <c r="AC108" s="12" t="b">
        <f t="shared" si="24"/>
        <v>0</v>
      </c>
    </row>
    <row r="109" spans="1:29" ht="20.100000000000001" customHeight="1" x14ac:dyDescent="0.2">
      <c r="A109" s="2" t="s">
        <v>221</v>
      </c>
      <c r="B109" s="2" t="s">
        <v>8</v>
      </c>
      <c r="C109" s="2" t="s">
        <v>306</v>
      </c>
      <c r="D109" s="2" t="s">
        <v>171</v>
      </c>
      <c r="E109" s="2" t="s">
        <v>122</v>
      </c>
      <c r="F109" s="2" t="s">
        <v>91</v>
      </c>
      <c r="G109" s="2" t="s">
        <v>323</v>
      </c>
      <c r="H109" s="2" t="s">
        <v>332</v>
      </c>
      <c r="I109" s="16">
        <f t="shared" si="18"/>
        <v>0.5625</v>
      </c>
      <c r="J109" s="16">
        <f t="shared" si="19"/>
        <v>0.65277777777777779</v>
      </c>
      <c r="K109" s="2" t="s">
        <v>11</v>
      </c>
      <c r="L109" s="2" t="s">
        <v>14</v>
      </c>
      <c r="M109" s="2" t="s">
        <v>319</v>
      </c>
      <c r="N109" s="5">
        <v>3</v>
      </c>
      <c r="O109" s="9" t="str">
        <f t="shared" si="20"/>
        <v>SA.PHD</v>
      </c>
      <c r="P109" s="14" t="str" cm="1">
        <f t="array" ref="P109">_xlfn.IFS($AB109,$AB$1,$Q109,$Q$1,$R109,$R$1,$S109,$S$1,$T109,$T$1,$U109,$U$1,$V109,$V$1,$W109,$W$1,$X109,$X$1,$Y109,$Y$1,$Z109,$Z$1,$AA109,$AA$1,$AC109,$AC$1)</f>
        <v>PHD</v>
      </c>
      <c r="Q109" s="10" t="b">
        <f t="shared" si="2"/>
        <v>0</v>
      </c>
      <c r="R109" s="10" t="b">
        <f t="shared" si="3"/>
        <v>0</v>
      </c>
      <c r="S109" s="10" t="b">
        <f t="shared" si="4"/>
        <v>0</v>
      </c>
      <c r="T109" s="10" t="b">
        <f t="shared" si="5"/>
        <v>0</v>
      </c>
      <c r="U109" s="10" t="b">
        <f t="shared" si="6"/>
        <v>0</v>
      </c>
      <c r="V109" s="10" t="b">
        <f t="shared" si="7"/>
        <v>0</v>
      </c>
      <c r="W109" s="10" t="b">
        <f t="shared" si="21"/>
        <v>0</v>
      </c>
      <c r="X109" s="10" t="b">
        <f t="shared" si="22"/>
        <v>0</v>
      </c>
      <c r="Y109" s="10" t="b">
        <f t="shared" si="8"/>
        <v>1</v>
      </c>
      <c r="Z109" s="10" t="b">
        <f t="shared" si="9"/>
        <v>0</v>
      </c>
      <c r="AA109" s="10" t="b">
        <f t="shared" si="10"/>
        <v>0</v>
      </c>
      <c r="AB109" s="11" t="b">
        <f t="shared" si="23"/>
        <v>0</v>
      </c>
      <c r="AC109" s="12" t="b">
        <f t="shared" si="24"/>
        <v>0</v>
      </c>
    </row>
    <row r="110" spans="1:29" ht="20.100000000000001" customHeight="1" x14ac:dyDescent="0.2">
      <c r="A110" s="2" t="s">
        <v>208</v>
      </c>
      <c r="B110" s="2" t="s">
        <v>8</v>
      </c>
      <c r="C110" s="2" t="s">
        <v>307</v>
      </c>
      <c r="D110" s="2" t="s">
        <v>206</v>
      </c>
      <c r="E110" s="2" t="s">
        <v>205</v>
      </c>
      <c r="F110" s="2"/>
      <c r="G110" s="2" t="s">
        <v>330</v>
      </c>
      <c r="H110" s="2" t="s">
        <v>324</v>
      </c>
      <c r="I110" s="16">
        <f t="shared" si="18"/>
        <v>0.3611111111111111</v>
      </c>
      <c r="J110" s="16">
        <f t="shared" si="19"/>
        <v>0.4236111111111111</v>
      </c>
      <c r="K110" s="2" t="s">
        <v>57</v>
      </c>
      <c r="L110" s="2" t="s">
        <v>14</v>
      </c>
      <c r="M110" s="2" t="s">
        <v>318</v>
      </c>
      <c r="N110" s="5">
        <v>0</v>
      </c>
      <c r="O110" s="9" t="str">
        <f t="shared" si="20"/>
        <v>SA.MBA.L.LN</v>
      </c>
      <c r="P110" s="14" t="str" cm="1">
        <f t="array" ref="P110">_xlfn.IFS($AB110,$AB$1,$Q110,$Q$1,$R110,$R$1,$S110,$S$1,$T110,$T$1,$U110,$U$1,$V110,$V$1,$W110,$W$1,$X110,$X$1,$Y110,$Y$1,$Z110,$Z$1,$AA110,$AA$1,$AC110,$AC$1)</f>
        <v>MBA</v>
      </c>
      <c r="Q110" s="10" t="b">
        <f t="shared" si="2"/>
        <v>1</v>
      </c>
      <c r="R110" s="10" t="b">
        <f t="shared" si="3"/>
        <v>0</v>
      </c>
      <c r="S110" s="10" t="b">
        <f t="shared" si="4"/>
        <v>0</v>
      </c>
      <c r="T110" s="10" t="b">
        <f t="shared" si="5"/>
        <v>0</v>
      </c>
      <c r="U110" s="10" t="b">
        <f t="shared" si="6"/>
        <v>0</v>
      </c>
      <c r="V110" s="10" t="b">
        <f t="shared" si="7"/>
        <v>0</v>
      </c>
      <c r="W110" s="10" t="b">
        <f t="shared" si="21"/>
        <v>0</v>
      </c>
      <c r="X110" s="10" t="b">
        <f t="shared" si="22"/>
        <v>0</v>
      </c>
      <c r="Y110" s="10" t="b">
        <f t="shared" si="8"/>
        <v>0</v>
      </c>
      <c r="Z110" s="10" t="b">
        <f t="shared" si="9"/>
        <v>0</v>
      </c>
      <c r="AA110" s="10" t="b">
        <f t="shared" si="10"/>
        <v>0</v>
      </c>
      <c r="AB110" s="11" t="b">
        <f t="shared" si="23"/>
        <v>0</v>
      </c>
      <c r="AC110" s="12" t="b">
        <f t="shared" si="24"/>
        <v>0</v>
      </c>
    </row>
    <row r="111" spans="1:29" ht="20.100000000000001" customHeight="1" x14ac:dyDescent="0.2">
      <c r="A111" s="2" t="s">
        <v>208</v>
      </c>
      <c r="B111" s="2" t="s">
        <v>8</v>
      </c>
      <c r="C111" s="2" t="s">
        <v>307</v>
      </c>
      <c r="D111" s="2" t="s">
        <v>206</v>
      </c>
      <c r="E111" s="2" t="s">
        <v>207</v>
      </c>
      <c r="F111" s="2"/>
      <c r="G111" s="2" t="s">
        <v>330</v>
      </c>
      <c r="H111" s="2" t="s">
        <v>325</v>
      </c>
      <c r="I111" s="16">
        <f t="shared" si="18"/>
        <v>0.4375</v>
      </c>
      <c r="J111" s="16">
        <f t="shared" si="19"/>
        <v>0.5</v>
      </c>
      <c r="K111" s="2" t="s">
        <v>57</v>
      </c>
      <c r="L111" s="2" t="s">
        <v>14</v>
      </c>
      <c r="M111" s="2" t="s">
        <v>318</v>
      </c>
      <c r="N111" s="5">
        <v>0</v>
      </c>
      <c r="O111" s="9" t="str">
        <f t="shared" si="20"/>
        <v>SA.MBA.L.SL</v>
      </c>
      <c r="P111" s="14" t="str" cm="1">
        <f t="array" ref="P111">_xlfn.IFS($AB111,$AB$1,$Q111,$Q$1,$R111,$R$1,$S111,$S$1,$T111,$T$1,$U111,$U$1,$V111,$V$1,$W111,$W$1,$X111,$X$1,$Y111,$Y$1,$Z111,$Z$1,$AA111,$AA$1,$AC111,$AC$1)</f>
        <v>MBA</v>
      </c>
      <c r="Q111" s="10" t="b">
        <f t="shared" si="2"/>
        <v>1</v>
      </c>
      <c r="R111" s="10" t="b">
        <f t="shared" si="3"/>
        <v>0</v>
      </c>
      <c r="S111" s="10" t="b">
        <f t="shared" si="4"/>
        <v>0</v>
      </c>
      <c r="T111" s="10" t="b">
        <f t="shared" si="5"/>
        <v>0</v>
      </c>
      <c r="U111" s="10" t="b">
        <f t="shared" si="6"/>
        <v>0</v>
      </c>
      <c r="V111" s="10" t="b">
        <f t="shared" si="7"/>
        <v>0</v>
      </c>
      <c r="W111" s="10" t="b">
        <f t="shared" si="21"/>
        <v>0</v>
      </c>
      <c r="X111" s="10" t="b">
        <f t="shared" si="22"/>
        <v>0</v>
      </c>
      <c r="Y111" s="10" t="b">
        <f t="shared" si="8"/>
        <v>0</v>
      </c>
      <c r="Z111" s="10" t="b">
        <f t="shared" si="9"/>
        <v>0</v>
      </c>
      <c r="AA111" s="10" t="b">
        <f t="shared" si="10"/>
        <v>0</v>
      </c>
      <c r="AB111" s="11" t="b">
        <f t="shared" si="23"/>
        <v>0</v>
      </c>
      <c r="AC111" s="12" t="b">
        <f t="shared" si="24"/>
        <v>0</v>
      </c>
    </row>
    <row r="112" spans="1:29" ht="20.100000000000001" customHeight="1" x14ac:dyDescent="0.2">
      <c r="A112" s="2" t="s">
        <v>208</v>
      </c>
      <c r="B112" s="2" t="s">
        <v>8</v>
      </c>
      <c r="C112" s="2" t="s">
        <v>307</v>
      </c>
      <c r="D112" s="2" t="s">
        <v>208</v>
      </c>
      <c r="E112" s="2" t="s">
        <v>127</v>
      </c>
      <c r="F112" s="2" t="s">
        <v>153</v>
      </c>
      <c r="G112" s="2" t="s">
        <v>323</v>
      </c>
      <c r="H112" s="2" t="s">
        <v>324</v>
      </c>
      <c r="I112" s="16">
        <f t="shared" si="18"/>
        <v>0.3611111111111111</v>
      </c>
      <c r="J112" s="16">
        <f t="shared" si="19"/>
        <v>0.4236111111111111</v>
      </c>
      <c r="K112" s="2" t="s">
        <v>11</v>
      </c>
      <c r="L112" s="2" t="s">
        <v>14</v>
      </c>
      <c r="M112" s="2" t="s">
        <v>318</v>
      </c>
      <c r="N112" s="5">
        <v>2.5</v>
      </c>
      <c r="O112" s="9" t="str">
        <f t="shared" si="20"/>
        <v>SA.MBA.LN</v>
      </c>
      <c r="P112" s="14" t="str" cm="1">
        <f t="array" ref="P112">_xlfn.IFS($AB112,$AB$1,$Q112,$Q$1,$R112,$R$1,$S112,$S$1,$T112,$T$1,$U112,$U$1,$V112,$V$1,$W112,$W$1,$X112,$X$1,$Y112,$Y$1,$Z112,$Z$1,$AA112,$AA$1,$AC112,$AC$1)</f>
        <v>MBA</v>
      </c>
      <c r="Q112" s="10" t="b">
        <f t="shared" si="2"/>
        <v>1</v>
      </c>
      <c r="R112" s="10" t="b">
        <f t="shared" si="3"/>
        <v>0</v>
      </c>
      <c r="S112" s="10" t="b">
        <f t="shared" si="4"/>
        <v>0</v>
      </c>
      <c r="T112" s="10" t="b">
        <f t="shared" si="5"/>
        <v>0</v>
      </c>
      <c r="U112" s="10" t="b">
        <f t="shared" si="6"/>
        <v>0</v>
      </c>
      <c r="V112" s="10" t="b">
        <f t="shared" si="7"/>
        <v>0</v>
      </c>
      <c r="W112" s="10" t="b">
        <f t="shared" si="21"/>
        <v>0</v>
      </c>
      <c r="X112" s="10" t="b">
        <f t="shared" si="22"/>
        <v>0</v>
      </c>
      <c r="Y112" s="10" t="b">
        <f t="shared" si="8"/>
        <v>0</v>
      </c>
      <c r="Z112" s="10" t="b">
        <f t="shared" si="9"/>
        <v>0</v>
      </c>
      <c r="AA112" s="10" t="b">
        <f t="shared" si="10"/>
        <v>0</v>
      </c>
      <c r="AB112" s="11" t="b">
        <f t="shared" si="23"/>
        <v>0</v>
      </c>
      <c r="AC112" s="12" t="b">
        <f t="shared" si="24"/>
        <v>0</v>
      </c>
    </row>
    <row r="113" spans="1:29" ht="20.100000000000001" customHeight="1" x14ac:dyDescent="0.2">
      <c r="A113" s="2" t="s">
        <v>208</v>
      </c>
      <c r="B113" s="2" t="s">
        <v>8</v>
      </c>
      <c r="C113" s="2" t="s">
        <v>307</v>
      </c>
      <c r="D113" s="2" t="s">
        <v>208</v>
      </c>
      <c r="E113" s="2" t="s">
        <v>130</v>
      </c>
      <c r="F113" s="2" t="s">
        <v>153</v>
      </c>
      <c r="G113" s="2" t="s">
        <v>323</v>
      </c>
      <c r="H113" s="2" t="s">
        <v>325</v>
      </c>
      <c r="I113" s="16">
        <f t="shared" si="18"/>
        <v>0.4375</v>
      </c>
      <c r="J113" s="16">
        <f t="shared" si="19"/>
        <v>0.5</v>
      </c>
      <c r="K113" s="2" t="s">
        <v>11</v>
      </c>
      <c r="L113" s="2" t="s">
        <v>14</v>
      </c>
      <c r="M113" s="2" t="s">
        <v>318</v>
      </c>
      <c r="N113" s="5">
        <v>2.5</v>
      </c>
      <c r="O113" s="9" t="str">
        <f t="shared" si="20"/>
        <v>SA.MBA.SL</v>
      </c>
      <c r="P113" s="14" t="str" cm="1">
        <f t="array" ref="P113">_xlfn.IFS($AB113,$AB$1,$Q113,$Q$1,$R113,$R$1,$S113,$S$1,$T113,$T$1,$U113,$U$1,$V113,$V$1,$W113,$W$1,$X113,$X$1,$Y113,$Y$1,$Z113,$Z$1,$AA113,$AA$1,$AC113,$AC$1)</f>
        <v>MBA</v>
      </c>
      <c r="Q113" s="10" t="b">
        <f t="shared" si="2"/>
        <v>1</v>
      </c>
      <c r="R113" s="10" t="b">
        <f t="shared" si="3"/>
        <v>0</v>
      </c>
      <c r="S113" s="10" t="b">
        <f t="shared" si="4"/>
        <v>0</v>
      </c>
      <c r="T113" s="10" t="b">
        <f t="shared" si="5"/>
        <v>0</v>
      </c>
      <c r="U113" s="10" t="b">
        <f t="shared" si="6"/>
        <v>0</v>
      </c>
      <c r="V113" s="10" t="b">
        <f t="shared" si="7"/>
        <v>0</v>
      </c>
      <c r="W113" s="10" t="b">
        <f t="shared" si="21"/>
        <v>0</v>
      </c>
      <c r="X113" s="10" t="b">
        <f t="shared" si="22"/>
        <v>0</v>
      </c>
      <c r="Y113" s="10" t="b">
        <f t="shared" si="8"/>
        <v>0</v>
      </c>
      <c r="Z113" s="10" t="b">
        <f t="shared" si="9"/>
        <v>0</v>
      </c>
      <c r="AA113" s="10" t="b">
        <f t="shared" si="10"/>
        <v>0</v>
      </c>
      <c r="AB113" s="11" t="b">
        <f t="shared" si="23"/>
        <v>0</v>
      </c>
      <c r="AC113" s="12" t="b">
        <f t="shared" si="24"/>
        <v>0</v>
      </c>
    </row>
    <row r="114" spans="1:29" ht="20.100000000000001" customHeight="1" x14ac:dyDescent="0.2">
      <c r="A114" s="2" t="s">
        <v>208</v>
      </c>
      <c r="B114" s="2" t="s">
        <v>8</v>
      </c>
      <c r="C114" s="2" t="s">
        <v>308</v>
      </c>
      <c r="D114" s="2" t="s">
        <v>209</v>
      </c>
      <c r="E114" s="2" t="s">
        <v>43</v>
      </c>
      <c r="F114" s="2" t="s">
        <v>66</v>
      </c>
      <c r="G114" s="2" t="s">
        <v>321</v>
      </c>
      <c r="H114" s="2" t="s">
        <v>322</v>
      </c>
      <c r="I114" s="16">
        <f t="shared" si="18"/>
        <v>0.73611111111111116</v>
      </c>
      <c r="J114" s="16">
        <f t="shared" si="19"/>
        <v>0.875</v>
      </c>
      <c r="K114" s="2" t="s">
        <v>11</v>
      </c>
      <c r="L114" s="2" t="s">
        <v>14</v>
      </c>
      <c r="M114" s="2" t="s">
        <v>318</v>
      </c>
      <c r="N114" s="5">
        <v>2.5</v>
      </c>
      <c r="O114" s="9" t="str">
        <f t="shared" si="20"/>
        <v>SA.ELCT</v>
      </c>
      <c r="P114" s="14" t="str" cm="1">
        <f t="array" ref="P114">_xlfn.IFS($AB114,$AB$1,$Q114,$Q$1,$R114,$R$1,$S114,$S$1,$T114,$T$1,$U114,$U$1,$V114,$V$1,$W114,$W$1,$X114,$X$1,$Y114,$Y$1,$Z114,$Z$1,$AA114,$AA$1,$AC114,$AC$1)</f>
        <v>Elective</v>
      </c>
      <c r="Q114" s="10" t="b">
        <f t="shared" si="2"/>
        <v>0</v>
      </c>
      <c r="R114" s="10" t="b">
        <f t="shared" si="3"/>
        <v>0</v>
      </c>
      <c r="S114" s="10" t="b">
        <f t="shared" si="4"/>
        <v>0</v>
      </c>
      <c r="T114" s="10" t="b">
        <f t="shared" si="5"/>
        <v>0</v>
      </c>
      <c r="U114" s="10" t="b">
        <f t="shared" si="6"/>
        <v>0</v>
      </c>
      <c r="V114" s="10" t="b">
        <f t="shared" si="7"/>
        <v>0</v>
      </c>
      <c r="W114" s="10" t="b">
        <f t="shared" si="21"/>
        <v>0</v>
      </c>
      <c r="X114" s="10" t="b">
        <f t="shared" si="22"/>
        <v>0</v>
      </c>
      <c r="Y114" s="10" t="b">
        <f t="shared" si="8"/>
        <v>0</v>
      </c>
      <c r="Z114" s="10" t="b">
        <f t="shared" si="9"/>
        <v>1</v>
      </c>
      <c r="AA114" s="10" t="b">
        <f t="shared" si="10"/>
        <v>0</v>
      </c>
      <c r="AB114" s="11" t="b">
        <f t="shared" si="23"/>
        <v>0</v>
      </c>
      <c r="AC114" s="12" t="b">
        <f t="shared" si="24"/>
        <v>0</v>
      </c>
    </row>
    <row r="115" spans="1:29" ht="20.100000000000001" customHeight="1" x14ac:dyDescent="0.2">
      <c r="A115" s="2" t="s">
        <v>208</v>
      </c>
      <c r="B115" s="2" t="s">
        <v>16</v>
      </c>
      <c r="C115" s="2" t="s">
        <v>309</v>
      </c>
      <c r="D115" s="2" t="s">
        <v>210</v>
      </c>
      <c r="E115" s="2" t="s">
        <v>20</v>
      </c>
      <c r="F115" s="2" t="s">
        <v>80</v>
      </c>
      <c r="G115" s="2" t="s">
        <v>321</v>
      </c>
      <c r="H115" s="2" t="s">
        <v>322</v>
      </c>
      <c r="I115" s="16">
        <f t="shared" si="18"/>
        <v>0.73611111111111116</v>
      </c>
      <c r="J115" s="16">
        <f t="shared" si="19"/>
        <v>0.875</v>
      </c>
      <c r="K115" s="2" t="s">
        <v>11</v>
      </c>
      <c r="L115" s="2" t="s">
        <v>14</v>
      </c>
      <c r="M115" s="2" t="s">
        <v>318</v>
      </c>
      <c r="N115" s="5">
        <v>2.5</v>
      </c>
      <c r="O115" s="9" t="str">
        <f t="shared" si="20"/>
        <v>SB.ELCT</v>
      </c>
      <c r="P115" s="14" t="str" cm="1">
        <f t="array" ref="P115">_xlfn.IFS($AB115,$AB$1,$Q115,$Q$1,$R115,$R$1,$S115,$S$1,$T115,$T$1,$U115,$U$1,$V115,$V$1,$W115,$W$1,$X115,$X$1,$Y115,$Y$1,$Z115,$Z$1,$AA115,$AA$1,$AC115,$AC$1)</f>
        <v>Elective</v>
      </c>
      <c r="Q115" s="10" t="b">
        <f t="shared" si="2"/>
        <v>0</v>
      </c>
      <c r="R115" s="10" t="b">
        <f t="shared" si="3"/>
        <v>0</v>
      </c>
      <c r="S115" s="10" t="b">
        <f t="shared" si="4"/>
        <v>0</v>
      </c>
      <c r="T115" s="10" t="b">
        <f t="shared" si="5"/>
        <v>0</v>
      </c>
      <c r="U115" s="10" t="b">
        <f t="shared" si="6"/>
        <v>0</v>
      </c>
      <c r="V115" s="10" t="b">
        <f t="shared" si="7"/>
        <v>0</v>
      </c>
      <c r="W115" s="10" t="b">
        <f t="shared" si="21"/>
        <v>0</v>
      </c>
      <c r="X115" s="10" t="b">
        <f t="shared" si="22"/>
        <v>0</v>
      </c>
      <c r="Y115" s="10" t="b">
        <f t="shared" si="8"/>
        <v>0</v>
      </c>
      <c r="Z115" s="10" t="b">
        <f t="shared" si="9"/>
        <v>1</v>
      </c>
      <c r="AA115" s="10" t="b">
        <f t="shared" si="10"/>
        <v>0</v>
      </c>
      <c r="AB115" s="11" t="b">
        <f t="shared" si="23"/>
        <v>0</v>
      </c>
      <c r="AC115" s="12" t="b">
        <f t="shared" si="24"/>
        <v>0</v>
      </c>
    </row>
    <row r="116" spans="1:29" ht="20.100000000000001" customHeight="1" x14ac:dyDescent="0.2">
      <c r="A116" s="2" t="s">
        <v>222</v>
      </c>
      <c r="B116" s="2" t="s">
        <v>8</v>
      </c>
      <c r="C116" s="2" t="s">
        <v>310</v>
      </c>
      <c r="D116" s="2" t="s">
        <v>49</v>
      </c>
      <c r="E116" s="2" t="s">
        <v>43</v>
      </c>
      <c r="F116" s="2" t="s">
        <v>48</v>
      </c>
      <c r="G116" s="2" t="s">
        <v>328</v>
      </c>
      <c r="H116" s="2" t="s">
        <v>329</v>
      </c>
      <c r="I116" s="16">
        <f t="shared" si="18"/>
        <v>0.64583333333333337</v>
      </c>
      <c r="J116" s="16">
        <f t="shared" si="19"/>
        <v>0.70833333333333337</v>
      </c>
      <c r="K116" s="2" t="s">
        <v>11</v>
      </c>
      <c r="L116" s="2" t="s">
        <v>14</v>
      </c>
      <c r="M116" s="2"/>
      <c r="N116" s="5">
        <v>2.5</v>
      </c>
      <c r="O116" s="9" t="str">
        <f t="shared" si="20"/>
        <v>SA.ELCT</v>
      </c>
      <c r="P116" s="14" t="str" cm="1">
        <f t="array" ref="P116">_xlfn.IFS($AB116,$AB$1,$Q116,$Q$1,$R116,$R$1,$S116,$S$1,$T116,$T$1,$U116,$U$1,$V116,$V$1,$W116,$W$1,$X116,$X$1,$Y116,$Y$1,$Z116,$Z$1,$AA116,$AA$1,$AC116,$AC$1)</f>
        <v>Elective</v>
      </c>
      <c r="Q116" s="10" t="b">
        <f t="shared" si="2"/>
        <v>0</v>
      </c>
      <c r="R116" s="10" t="b">
        <f t="shared" si="3"/>
        <v>0</v>
      </c>
      <c r="S116" s="10" t="b">
        <f t="shared" si="4"/>
        <v>0</v>
      </c>
      <c r="T116" s="10" t="b">
        <f t="shared" si="5"/>
        <v>0</v>
      </c>
      <c r="U116" s="10" t="b">
        <f t="shared" si="6"/>
        <v>0</v>
      </c>
      <c r="V116" s="10" t="b">
        <f t="shared" si="7"/>
        <v>0</v>
      </c>
      <c r="W116" s="10" t="b">
        <f t="shared" si="21"/>
        <v>0</v>
      </c>
      <c r="X116" s="10" t="b">
        <f t="shared" si="22"/>
        <v>0</v>
      </c>
      <c r="Y116" s="10" t="b">
        <f t="shared" si="8"/>
        <v>0</v>
      </c>
      <c r="Z116" s="10" t="b">
        <f t="shared" si="9"/>
        <v>1</v>
      </c>
      <c r="AA116" s="10" t="b">
        <f t="shared" si="10"/>
        <v>0</v>
      </c>
      <c r="AB116" s="11" t="b">
        <f t="shared" si="23"/>
        <v>0</v>
      </c>
      <c r="AC116" s="12" t="b">
        <f t="shared" si="24"/>
        <v>0</v>
      </c>
    </row>
    <row r="117" spans="1:29" ht="20.100000000000001" customHeight="1" x14ac:dyDescent="0.2">
      <c r="A117" s="2" t="s">
        <v>222</v>
      </c>
      <c r="B117" s="2" t="s">
        <v>16</v>
      </c>
      <c r="C117" s="2" t="s">
        <v>310</v>
      </c>
      <c r="D117" s="2" t="s">
        <v>49</v>
      </c>
      <c r="E117" s="2" t="s">
        <v>47</v>
      </c>
      <c r="F117" s="2" t="s">
        <v>48</v>
      </c>
      <c r="G117" s="2"/>
      <c r="H117" s="2" t="s">
        <v>364</v>
      </c>
      <c r="I117" s="16" t="str">
        <f t="shared" si="18"/>
        <v/>
      </c>
      <c r="J117" s="16" t="str">
        <f t="shared" si="19"/>
        <v/>
      </c>
      <c r="K117" s="2" t="s">
        <v>11</v>
      </c>
      <c r="L117" s="2" t="s">
        <v>315</v>
      </c>
      <c r="M117" s="2"/>
      <c r="N117" s="5">
        <v>2.5</v>
      </c>
      <c r="O117" s="9" t="str">
        <f t="shared" si="20"/>
        <v>SB.EMBA.HYFX</v>
      </c>
      <c r="P117" s="14" t="str" cm="1">
        <f t="array" ref="P117">_xlfn.IFS($AB117,$AB$1,$Q117,$Q$1,$R117,$R$1,$S117,$S$1,$T117,$T$1,$U117,$U$1,$V117,$V$1,$W117,$W$1,$X117,$X$1,$Y117,$Y$1,$Z117,$Z$1,$AA117,$AA$1,$AC117,$AC$1)</f>
        <v>EMBA</v>
      </c>
      <c r="Q117" s="10" t="b">
        <f t="shared" si="2"/>
        <v>1</v>
      </c>
      <c r="R117" s="10" t="b">
        <f t="shared" si="3"/>
        <v>0</v>
      </c>
      <c r="S117" s="10" t="b">
        <f t="shared" si="4"/>
        <v>0</v>
      </c>
      <c r="T117" s="10" t="b">
        <f t="shared" si="5"/>
        <v>0</v>
      </c>
      <c r="U117" s="10" t="b">
        <f t="shared" si="6"/>
        <v>0</v>
      </c>
      <c r="V117" s="10" t="b">
        <f t="shared" si="7"/>
        <v>0</v>
      </c>
      <c r="W117" s="10" t="b">
        <f t="shared" si="21"/>
        <v>0</v>
      </c>
      <c r="X117" s="10" t="b">
        <f t="shared" si="22"/>
        <v>0</v>
      </c>
      <c r="Y117" s="10" t="b">
        <f t="shared" si="8"/>
        <v>0</v>
      </c>
      <c r="Z117" s="10" t="b">
        <f t="shared" si="9"/>
        <v>0</v>
      </c>
      <c r="AA117" s="10" t="b">
        <f t="shared" si="10"/>
        <v>0</v>
      </c>
      <c r="AB117" s="11" t="b">
        <f t="shared" si="23"/>
        <v>1</v>
      </c>
      <c r="AC117" s="12" t="b">
        <f t="shared" si="24"/>
        <v>0</v>
      </c>
    </row>
    <row r="118" spans="1:29" ht="20.100000000000001" customHeight="1" x14ac:dyDescent="0.2">
      <c r="A118" s="2" t="s">
        <v>222</v>
      </c>
      <c r="B118" s="2" t="s">
        <v>8</v>
      </c>
      <c r="C118" s="2" t="s">
        <v>311</v>
      </c>
      <c r="D118" s="2" t="s">
        <v>51</v>
      </c>
      <c r="E118" s="2" t="s">
        <v>43</v>
      </c>
      <c r="F118" s="2" t="s">
        <v>50</v>
      </c>
      <c r="G118" s="2" t="s">
        <v>326</v>
      </c>
      <c r="H118" s="2" t="s">
        <v>322</v>
      </c>
      <c r="I118" s="16">
        <f t="shared" si="18"/>
        <v>0.73611111111111116</v>
      </c>
      <c r="J118" s="16">
        <f t="shared" si="19"/>
        <v>0.875</v>
      </c>
      <c r="K118" s="2" t="s">
        <v>11</v>
      </c>
      <c r="L118" s="2" t="s">
        <v>14</v>
      </c>
      <c r="M118" s="2"/>
      <c r="N118" s="5">
        <v>2.5</v>
      </c>
      <c r="O118" s="9" t="str">
        <f t="shared" si="20"/>
        <v>SA.ELCT</v>
      </c>
      <c r="P118" s="14" t="str" cm="1">
        <f t="array" ref="P118">_xlfn.IFS($AB118,$AB$1,$Q118,$Q$1,$R118,$R$1,$S118,$S$1,$T118,$T$1,$U118,$U$1,$V118,$V$1,$W118,$W$1,$X118,$X$1,$Y118,$Y$1,$Z118,$Z$1,$AA118,$AA$1,$AC118,$AC$1)</f>
        <v>Elective</v>
      </c>
      <c r="Q118" s="10" t="b">
        <f t="shared" si="2"/>
        <v>0</v>
      </c>
      <c r="R118" s="10" t="b">
        <f t="shared" si="3"/>
        <v>0</v>
      </c>
      <c r="S118" s="10" t="b">
        <f t="shared" si="4"/>
        <v>0</v>
      </c>
      <c r="T118" s="10" t="b">
        <f t="shared" si="5"/>
        <v>0</v>
      </c>
      <c r="U118" s="10" t="b">
        <f t="shared" si="6"/>
        <v>0</v>
      </c>
      <c r="V118" s="10" t="b">
        <f t="shared" si="7"/>
        <v>0</v>
      </c>
      <c r="W118" s="10" t="b">
        <f t="shared" si="21"/>
        <v>0</v>
      </c>
      <c r="X118" s="10" t="b">
        <f t="shared" si="22"/>
        <v>0</v>
      </c>
      <c r="Y118" s="10" t="b">
        <f t="shared" si="8"/>
        <v>0</v>
      </c>
      <c r="Z118" s="10" t="b">
        <f t="shared" si="9"/>
        <v>1</v>
      </c>
      <c r="AA118" s="10" t="b">
        <f t="shared" si="10"/>
        <v>0</v>
      </c>
      <c r="AB118" s="11" t="b">
        <f t="shared" si="23"/>
        <v>0</v>
      </c>
      <c r="AC118" s="12" t="b">
        <f t="shared" si="24"/>
        <v>0</v>
      </c>
    </row>
    <row r="119" spans="1:29" ht="20.100000000000001" customHeight="1" x14ac:dyDescent="0.2">
      <c r="A119" s="2" t="s">
        <v>222</v>
      </c>
      <c r="B119" s="2" t="s">
        <v>16</v>
      </c>
      <c r="C119" s="2" t="s">
        <v>312</v>
      </c>
      <c r="D119" s="2" t="s">
        <v>52</v>
      </c>
      <c r="E119" s="2" t="s">
        <v>20</v>
      </c>
      <c r="F119" s="2" t="s">
        <v>50</v>
      </c>
      <c r="G119" s="2" t="s">
        <v>331</v>
      </c>
      <c r="H119" s="2" t="s">
        <v>322</v>
      </c>
      <c r="I119" s="16">
        <f t="shared" si="18"/>
        <v>0.73611111111111116</v>
      </c>
      <c r="J119" s="16">
        <f t="shared" si="19"/>
        <v>0.875</v>
      </c>
      <c r="K119" s="2" t="s">
        <v>11</v>
      </c>
      <c r="L119" s="2" t="s">
        <v>14</v>
      </c>
      <c r="M119" s="2"/>
      <c r="N119" s="5">
        <v>2.5</v>
      </c>
      <c r="O119" s="9" t="str">
        <f t="shared" si="20"/>
        <v>SB.ELCT</v>
      </c>
      <c r="P119" s="14" t="str" cm="1">
        <f t="array" ref="P119">_xlfn.IFS($AB119,$AB$1,$Q119,$Q$1,$R119,$R$1,$S119,$S$1,$T119,$T$1,$U119,$U$1,$V119,$V$1,$W119,$W$1,$X119,$X$1,$Y119,$Y$1,$Z119,$Z$1,$AA119,$AA$1,$AC119,$AC$1)</f>
        <v>Elective</v>
      </c>
      <c r="Q119" s="10" t="b">
        <f t="shared" si="2"/>
        <v>0</v>
      </c>
      <c r="R119" s="10" t="b">
        <f t="shared" si="3"/>
        <v>0</v>
      </c>
      <c r="S119" s="10" t="b">
        <f t="shared" si="4"/>
        <v>0</v>
      </c>
      <c r="T119" s="10" t="b">
        <f t="shared" si="5"/>
        <v>0</v>
      </c>
      <c r="U119" s="10" t="b">
        <f t="shared" si="6"/>
        <v>0</v>
      </c>
      <c r="V119" s="10" t="b">
        <f t="shared" si="7"/>
        <v>0</v>
      </c>
      <c r="W119" s="10" t="b">
        <f t="shared" si="21"/>
        <v>0</v>
      </c>
      <c r="X119" s="10" t="b">
        <f t="shared" si="22"/>
        <v>0</v>
      </c>
      <c r="Y119" s="10" t="b">
        <f t="shared" si="8"/>
        <v>0</v>
      </c>
      <c r="Z119" s="10" t="b">
        <f t="shared" si="9"/>
        <v>1</v>
      </c>
      <c r="AA119" s="10" t="b">
        <f t="shared" si="10"/>
        <v>0</v>
      </c>
      <c r="AB119" s="11" t="b">
        <f t="shared" si="23"/>
        <v>0</v>
      </c>
      <c r="AC119" s="12" t="b">
        <f t="shared" si="24"/>
        <v>0</v>
      </c>
    </row>
    <row r="120" spans="1:29" ht="20.100000000000001" customHeight="1" x14ac:dyDescent="0.2">
      <c r="A120" s="2" t="s">
        <v>222</v>
      </c>
      <c r="B120" s="2" t="s">
        <v>16</v>
      </c>
      <c r="C120" s="2" t="s">
        <v>313</v>
      </c>
      <c r="D120" s="2" t="s">
        <v>54</v>
      </c>
      <c r="E120" s="2" t="s">
        <v>20</v>
      </c>
      <c r="F120" s="2" t="s">
        <v>53</v>
      </c>
      <c r="G120" s="2" t="s">
        <v>321</v>
      </c>
      <c r="H120" s="2" t="s">
        <v>322</v>
      </c>
      <c r="I120" s="16">
        <f t="shared" si="18"/>
        <v>0.73611111111111116</v>
      </c>
      <c r="J120" s="16">
        <f t="shared" si="19"/>
        <v>0.875</v>
      </c>
      <c r="K120" s="2" t="s">
        <v>11</v>
      </c>
      <c r="L120" s="2" t="s">
        <v>14</v>
      </c>
      <c r="M120" s="2" t="s">
        <v>318</v>
      </c>
      <c r="N120" s="5">
        <v>2.5</v>
      </c>
      <c r="O120" s="9" t="str">
        <f t="shared" si="20"/>
        <v>SB.ELCT</v>
      </c>
      <c r="P120" s="14" t="str" cm="1">
        <f t="array" ref="P120">_xlfn.IFS($AB120,$AB$1,$Q120,$Q$1,$R120,$R$1,$S120,$S$1,$T120,$T$1,$U120,$U$1,$V120,$V$1,$W120,$W$1,$X120,$X$1,$Y120,$Y$1,$Z120,$Z$1,$AA120,$AA$1,$AC120,$AC$1)</f>
        <v>Elective</v>
      </c>
      <c r="Q120" s="10" t="b">
        <f t="shared" si="2"/>
        <v>0</v>
      </c>
      <c r="R120" s="10" t="b">
        <f t="shared" si="3"/>
        <v>0</v>
      </c>
      <c r="S120" s="10" t="b">
        <f t="shared" si="4"/>
        <v>0</v>
      </c>
      <c r="T120" s="10" t="b">
        <f t="shared" si="5"/>
        <v>0</v>
      </c>
      <c r="U120" s="10" t="b">
        <f t="shared" si="6"/>
        <v>0</v>
      </c>
      <c r="V120" s="10" t="b">
        <f t="shared" si="7"/>
        <v>0</v>
      </c>
      <c r="W120" s="10" t="b">
        <f t="shared" si="21"/>
        <v>0</v>
      </c>
      <c r="X120" s="10" t="b">
        <f t="shared" si="22"/>
        <v>0</v>
      </c>
      <c r="Y120" s="10" t="b">
        <f t="shared" si="8"/>
        <v>0</v>
      </c>
      <c r="Z120" s="10" t="b">
        <f t="shared" si="9"/>
        <v>1</v>
      </c>
      <c r="AA120" s="10" t="b">
        <f t="shared" si="10"/>
        <v>0</v>
      </c>
      <c r="AB120" s="11" t="b">
        <f t="shared" si="23"/>
        <v>0</v>
      </c>
      <c r="AC120" s="12" t="b">
        <f t="shared" si="24"/>
        <v>0</v>
      </c>
    </row>
  </sheetData>
  <autoFilter ref="A1:N1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1038B-4524-4E68-A83A-58950A994C5B}">
  <dimension ref="A1:H12"/>
  <sheetViews>
    <sheetView workbookViewId="0">
      <selection activeCell="D14" sqref="D14"/>
    </sheetView>
  </sheetViews>
  <sheetFormatPr defaultRowHeight="12.75" x14ac:dyDescent="0.2"/>
  <cols>
    <col min="1" max="1" width="22.7109375" customWidth="1"/>
    <col min="2" max="2" width="23.5703125" bestFit="1" customWidth="1"/>
    <col min="4" max="4" width="29.140625" customWidth="1"/>
    <col min="7" max="7" width="26.7109375" bestFit="1" customWidth="1"/>
    <col min="8" max="8" width="10.7109375" customWidth="1"/>
  </cols>
  <sheetData>
    <row r="1" spans="1:8" ht="16.149999999999999" customHeight="1" x14ac:dyDescent="0.2">
      <c r="A1" s="17" t="s">
        <v>389</v>
      </c>
      <c r="B1" s="17"/>
      <c r="D1" s="19" t="s">
        <v>390</v>
      </c>
      <c r="E1" s="19"/>
      <c r="F1" s="1"/>
      <c r="G1" s="21" t="s">
        <v>391</v>
      </c>
      <c r="H1" s="21"/>
    </row>
    <row r="2" spans="1:8" ht="16.149999999999999" customHeight="1" x14ac:dyDescent="0.2">
      <c r="A2" t="s">
        <v>367</v>
      </c>
      <c r="B2" t="s">
        <v>368</v>
      </c>
      <c r="D2" s="20">
        <v>46039</v>
      </c>
      <c r="E2" s="20"/>
      <c r="F2" s="1"/>
      <c r="G2" s="20">
        <v>45674</v>
      </c>
      <c r="H2" s="20"/>
    </row>
    <row r="3" spans="1:8" ht="16.149999999999999" customHeight="1" x14ac:dyDescent="0.2">
      <c r="A3" t="s">
        <v>369</v>
      </c>
      <c r="B3" t="s">
        <v>370</v>
      </c>
      <c r="D3" s="20">
        <v>46053</v>
      </c>
      <c r="E3" s="20"/>
      <c r="F3" s="1"/>
      <c r="G3" s="20">
        <v>45702</v>
      </c>
      <c r="H3" s="20"/>
    </row>
    <row r="4" spans="1:8" ht="16.149999999999999" customHeight="1" x14ac:dyDescent="0.2">
      <c r="A4" t="s">
        <v>371</v>
      </c>
      <c r="B4" t="s">
        <v>372</v>
      </c>
      <c r="D4" s="20">
        <v>46067</v>
      </c>
      <c r="E4" s="20"/>
      <c r="F4" s="1"/>
      <c r="G4" s="20">
        <v>46102</v>
      </c>
      <c r="H4" s="20"/>
    </row>
    <row r="5" spans="1:8" ht="16.149999999999999" customHeight="1" x14ac:dyDescent="0.2">
      <c r="A5" t="s">
        <v>373</v>
      </c>
      <c r="B5" t="s">
        <v>374</v>
      </c>
      <c r="D5" s="20">
        <v>46081</v>
      </c>
      <c r="E5" s="20"/>
      <c r="F5" s="1"/>
      <c r="G5" s="20">
        <v>46123</v>
      </c>
      <c r="H5" s="20"/>
    </row>
    <row r="6" spans="1:8" ht="16.149999999999999" customHeight="1" x14ac:dyDescent="0.2">
      <c r="A6" t="s">
        <v>375</v>
      </c>
      <c r="B6" t="s">
        <v>376</v>
      </c>
      <c r="D6" s="20">
        <v>46102</v>
      </c>
      <c r="E6" s="20"/>
      <c r="F6" s="1"/>
      <c r="G6" s="20">
        <v>46130</v>
      </c>
      <c r="H6" s="20"/>
    </row>
    <row r="7" spans="1:8" ht="16.149999999999999" customHeight="1" x14ac:dyDescent="0.2">
      <c r="A7" t="s">
        <v>377</v>
      </c>
      <c r="B7" t="s">
        <v>378</v>
      </c>
      <c r="D7" s="20">
        <v>46123</v>
      </c>
      <c r="E7" s="20"/>
      <c r="F7" s="1"/>
      <c r="G7" s="20">
        <v>46137</v>
      </c>
      <c r="H7" s="20"/>
    </row>
    <row r="8" spans="1:8" ht="16.149999999999999" customHeight="1" x14ac:dyDescent="0.2">
      <c r="A8" t="s">
        <v>379</v>
      </c>
      <c r="B8" t="s">
        <v>380</v>
      </c>
      <c r="D8" s="20">
        <v>46130</v>
      </c>
      <c r="E8" s="20"/>
      <c r="F8" s="1"/>
      <c r="G8" s="1"/>
    </row>
    <row r="9" spans="1:8" ht="16.149999999999999" customHeight="1" x14ac:dyDescent="0.2">
      <c r="A9" t="s">
        <v>381</v>
      </c>
      <c r="B9" t="s">
        <v>382</v>
      </c>
      <c r="D9" s="20">
        <v>46137</v>
      </c>
      <c r="E9" s="20"/>
      <c r="F9" s="1"/>
      <c r="G9" s="18" t="s">
        <v>393</v>
      </c>
      <c r="H9" s="18"/>
    </row>
    <row r="10" spans="1:8" ht="16.149999999999999" customHeight="1" x14ac:dyDescent="0.2">
      <c r="A10" t="s">
        <v>383</v>
      </c>
      <c r="B10" t="s">
        <v>384</v>
      </c>
      <c r="D10" s="18"/>
      <c r="E10" s="18"/>
      <c r="F10" s="1"/>
      <c r="G10" s="1"/>
    </row>
    <row r="11" spans="1:8" ht="16.149999999999999" customHeight="1" x14ac:dyDescent="0.2">
      <c r="A11" t="s">
        <v>385</v>
      </c>
      <c r="B11" t="s">
        <v>386</v>
      </c>
      <c r="D11" s="18" t="s">
        <v>392</v>
      </c>
      <c r="E11" s="18"/>
      <c r="F11" s="1"/>
      <c r="G11" s="1"/>
    </row>
    <row r="12" spans="1:8" ht="16.149999999999999" customHeight="1" x14ac:dyDescent="0.2">
      <c r="A12" t="s">
        <v>387</v>
      </c>
      <c r="B12" t="s">
        <v>388</v>
      </c>
      <c r="D12" s="1"/>
      <c r="E12" s="1"/>
      <c r="F12" s="1"/>
      <c r="G12" s="1"/>
    </row>
  </sheetData>
  <mergeCells count="20">
    <mergeCell ref="G1:H1"/>
    <mergeCell ref="G9:H9"/>
    <mergeCell ref="D9:E9"/>
    <mergeCell ref="G4:H4"/>
    <mergeCell ref="G5:H5"/>
    <mergeCell ref="G6:H6"/>
    <mergeCell ref="G7:H7"/>
    <mergeCell ref="G2:H2"/>
    <mergeCell ref="G3:H3"/>
    <mergeCell ref="A1:B1"/>
    <mergeCell ref="D11:E11"/>
    <mergeCell ref="D1:E1"/>
    <mergeCell ref="D2:E2"/>
    <mergeCell ref="D3:E3"/>
    <mergeCell ref="D4:E4"/>
    <mergeCell ref="D5:E5"/>
    <mergeCell ref="D6:E6"/>
    <mergeCell ref="D7:E7"/>
    <mergeCell ref="D8:E8"/>
    <mergeCell ref="D10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Spring 2026 Courses</vt:lpstr>
      <vt:lpstr>Calendar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Workday</dc:creator>
  <cp:lastModifiedBy>Smagin, Andrew</cp:lastModifiedBy>
  <dcterms:created xsi:type="dcterms:W3CDTF">2025-11-06T19:51:05Z</dcterms:created>
  <dcterms:modified xsi:type="dcterms:W3CDTF">2026-01-13T17:06:04Z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 Request ID">
    <vt:lpwstr>F5S|63B5D52C|690CFC28</vt:lpwstr>
  </property>
</Properties>
</file>