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urse Schedules\Spring Quarter\Spring Term 2025\"/>
    </mc:Choice>
  </mc:AlternateContent>
  <xr:revisionPtr revIDLastSave="0" documentId="13_ncr:1_{159DC81E-9A0E-47EC-A74C-0DD544BF4B09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2025" sheetId="1" r:id="rId1"/>
    <sheet name="Calendar" sheetId="2" r:id="rId2"/>
    <sheet name="Special Schedules" sheetId="3" r:id="rId3"/>
    <sheet name="Grid SP-A" sheetId="7" r:id="rId4"/>
    <sheet name="Grid SP-B" sheetId="6" r:id="rId5"/>
  </sheets>
  <definedNames>
    <definedName name="_xlnm._FilterDatabase" localSheetId="0" hidden="1">'Spring 2025'!$A$1:$O$132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9" i="1"/>
  <c r="J5" i="1"/>
  <c r="J2" i="1"/>
  <c r="J7" i="1"/>
  <c r="J4" i="1"/>
  <c r="J3" i="1"/>
  <c r="J8" i="1"/>
  <c r="J67" i="1"/>
  <c r="J65" i="1"/>
  <c r="J66" i="1"/>
  <c r="J68" i="1"/>
  <c r="J116" i="1"/>
  <c r="J69" i="1"/>
  <c r="J70" i="1"/>
  <c r="J15" i="1"/>
  <c r="J21" i="1"/>
  <c r="J16" i="1"/>
  <c r="J13" i="1"/>
  <c r="J19" i="1"/>
  <c r="J11" i="1"/>
  <c r="J18" i="1"/>
  <c r="J12" i="1"/>
  <c r="J17" i="1"/>
  <c r="J22" i="1"/>
  <c r="J14" i="1"/>
  <c r="J20" i="1"/>
  <c r="J74" i="1"/>
  <c r="J77" i="1"/>
  <c r="J76" i="1"/>
  <c r="J71" i="1"/>
  <c r="J78" i="1"/>
  <c r="J79" i="1"/>
  <c r="J80" i="1"/>
  <c r="J72" i="1"/>
  <c r="J117" i="1"/>
  <c r="J73" i="1"/>
  <c r="J75" i="1"/>
  <c r="J118" i="1"/>
  <c r="J119" i="1"/>
  <c r="J24" i="1"/>
  <c r="J23" i="1"/>
  <c r="J82" i="1"/>
  <c r="J81" i="1"/>
  <c r="J91" i="1"/>
  <c r="J86" i="1"/>
  <c r="J88" i="1"/>
  <c r="J26" i="1"/>
  <c r="J28" i="1"/>
  <c r="J25" i="1"/>
  <c r="J27" i="1"/>
  <c r="J29" i="1"/>
  <c r="J30" i="1"/>
  <c r="J31" i="1"/>
  <c r="J87" i="1"/>
  <c r="J90" i="1"/>
  <c r="J83" i="1"/>
  <c r="J89" i="1"/>
  <c r="J84" i="1"/>
  <c r="J85" i="1"/>
  <c r="J120" i="1"/>
  <c r="J121" i="1"/>
  <c r="J32" i="1"/>
  <c r="J92" i="1"/>
  <c r="J93" i="1"/>
  <c r="J36" i="1"/>
  <c r="J33" i="1"/>
  <c r="J37" i="1"/>
  <c r="J34" i="1"/>
  <c r="J35" i="1"/>
  <c r="J122" i="1"/>
  <c r="J52" i="1"/>
  <c r="J38" i="1"/>
  <c r="J39" i="1"/>
  <c r="J43" i="1"/>
  <c r="J44" i="1"/>
  <c r="J40" i="1"/>
  <c r="J49" i="1"/>
  <c r="J46" i="1"/>
  <c r="J47" i="1"/>
  <c r="J48" i="1"/>
  <c r="J41" i="1"/>
  <c r="J50" i="1"/>
  <c r="J45" i="1"/>
  <c r="J51" i="1"/>
  <c r="J42" i="1"/>
  <c r="J105" i="1"/>
  <c r="J111" i="1"/>
  <c r="J94" i="1"/>
  <c r="J106" i="1"/>
  <c r="J98" i="1"/>
  <c r="J99" i="1"/>
  <c r="J107" i="1"/>
  <c r="J102" i="1"/>
  <c r="J100" i="1"/>
  <c r="J97" i="1"/>
  <c r="J104" i="1"/>
  <c r="J101" i="1"/>
  <c r="J95" i="1"/>
  <c r="J108" i="1"/>
  <c r="J109" i="1"/>
  <c r="J96" i="1"/>
  <c r="J103" i="1"/>
  <c r="J110" i="1"/>
  <c r="J124" i="1"/>
  <c r="J123" i="1"/>
  <c r="J125" i="1"/>
  <c r="J127" i="1"/>
  <c r="J129" i="1"/>
  <c r="J128" i="1"/>
  <c r="J130" i="1"/>
  <c r="J126" i="1"/>
  <c r="J53" i="1"/>
  <c r="J54" i="1"/>
  <c r="J55" i="1"/>
  <c r="J56" i="1"/>
  <c r="J113" i="1"/>
  <c r="J112" i="1"/>
  <c r="J63" i="1"/>
  <c r="J131" i="1"/>
  <c r="J59" i="1"/>
  <c r="J61" i="1"/>
  <c r="J58" i="1"/>
  <c r="J57" i="1"/>
  <c r="J62" i="1"/>
  <c r="J64" i="1"/>
  <c r="J60" i="1"/>
  <c r="J115" i="1"/>
  <c r="J114" i="1"/>
  <c r="J132" i="1"/>
  <c r="J10" i="1"/>
  <c r="I6" i="1"/>
  <c r="I9" i="1"/>
  <c r="I5" i="1"/>
  <c r="I2" i="1"/>
  <c r="I7" i="1"/>
  <c r="I4" i="1"/>
  <c r="I3" i="1"/>
  <c r="I8" i="1"/>
  <c r="I67" i="1"/>
  <c r="I65" i="1"/>
  <c r="I66" i="1"/>
  <c r="I68" i="1"/>
  <c r="I116" i="1"/>
  <c r="I69" i="1"/>
  <c r="I70" i="1"/>
  <c r="I15" i="1"/>
  <c r="I21" i="1"/>
  <c r="I16" i="1"/>
  <c r="I13" i="1"/>
  <c r="I19" i="1"/>
  <c r="I11" i="1"/>
  <c r="I18" i="1"/>
  <c r="I12" i="1"/>
  <c r="I17" i="1"/>
  <c r="I22" i="1"/>
  <c r="I14" i="1"/>
  <c r="I20" i="1"/>
  <c r="I74" i="1"/>
  <c r="I77" i="1"/>
  <c r="I76" i="1"/>
  <c r="I71" i="1"/>
  <c r="I78" i="1"/>
  <c r="I79" i="1"/>
  <c r="I80" i="1"/>
  <c r="I72" i="1"/>
  <c r="I117" i="1"/>
  <c r="I73" i="1"/>
  <c r="I75" i="1"/>
  <c r="I118" i="1"/>
  <c r="I119" i="1"/>
  <c r="I24" i="1"/>
  <c r="I23" i="1"/>
  <c r="I82" i="1"/>
  <c r="I81" i="1"/>
  <c r="I91" i="1"/>
  <c r="I86" i="1"/>
  <c r="I88" i="1"/>
  <c r="I26" i="1"/>
  <c r="I28" i="1"/>
  <c r="I25" i="1"/>
  <c r="I27" i="1"/>
  <c r="I29" i="1"/>
  <c r="I30" i="1"/>
  <c r="I31" i="1"/>
  <c r="I87" i="1"/>
  <c r="I90" i="1"/>
  <c r="I83" i="1"/>
  <c r="I89" i="1"/>
  <c r="I84" i="1"/>
  <c r="I85" i="1"/>
  <c r="I120" i="1"/>
  <c r="I121" i="1"/>
  <c r="I32" i="1"/>
  <c r="I92" i="1"/>
  <c r="I93" i="1"/>
  <c r="I36" i="1"/>
  <c r="I33" i="1"/>
  <c r="I37" i="1"/>
  <c r="I34" i="1"/>
  <c r="I35" i="1"/>
  <c r="I122" i="1"/>
  <c r="I52" i="1"/>
  <c r="I38" i="1"/>
  <c r="I39" i="1"/>
  <c r="I43" i="1"/>
  <c r="I44" i="1"/>
  <c r="I40" i="1"/>
  <c r="I49" i="1"/>
  <c r="I46" i="1"/>
  <c r="I47" i="1"/>
  <c r="I48" i="1"/>
  <c r="I41" i="1"/>
  <c r="I50" i="1"/>
  <c r="I45" i="1"/>
  <c r="I51" i="1"/>
  <c r="I42" i="1"/>
  <c r="I105" i="1"/>
  <c r="I111" i="1"/>
  <c r="I94" i="1"/>
  <c r="I106" i="1"/>
  <c r="I98" i="1"/>
  <c r="I99" i="1"/>
  <c r="I107" i="1"/>
  <c r="I102" i="1"/>
  <c r="I100" i="1"/>
  <c r="I97" i="1"/>
  <c r="I104" i="1"/>
  <c r="I101" i="1"/>
  <c r="I95" i="1"/>
  <c r="I108" i="1"/>
  <c r="I109" i="1"/>
  <c r="I96" i="1"/>
  <c r="I103" i="1"/>
  <c r="I110" i="1"/>
  <c r="I124" i="1"/>
  <c r="I123" i="1"/>
  <c r="I125" i="1"/>
  <c r="I127" i="1"/>
  <c r="I129" i="1"/>
  <c r="I128" i="1"/>
  <c r="I130" i="1"/>
  <c r="I126" i="1"/>
  <c r="I53" i="1"/>
  <c r="I54" i="1"/>
  <c r="I55" i="1"/>
  <c r="I56" i="1"/>
  <c r="I113" i="1"/>
  <c r="I112" i="1"/>
  <c r="I63" i="1"/>
  <c r="I131" i="1"/>
  <c r="I59" i="1"/>
  <c r="I61" i="1"/>
  <c r="I58" i="1"/>
  <c r="I57" i="1"/>
  <c r="I62" i="1"/>
  <c r="I64" i="1"/>
  <c r="I60" i="1"/>
  <c r="I115" i="1"/>
  <c r="I114" i="1"/>
  <c r="I132" i="1"/>
  <c r="I10" i="1"/>
  <c r="E129" i="1"/>
  <c r="E130" i="1"/>
  <c r="P63" i="1" l="1"/>
  <c r="Q63" i="1" s="1"/>
  <c r="P57" i="1"/>
  <c r="Q57" i="1" s="1"/>
  <c r="R63" i="1" l="1"/>
  <c r="AA63" i="1" s="1"/>
  <c r="R57" i="1"/>
  <c r="P131" i="1"/>
  <c r="Q131" i="1" s="1"/>
  <c r="E131" i="1" s="1"/>
  <c r="P74" i="1"/>
  <c r="P115" i="1"/>
  <c r="P38" i="1"/>
  <c r="P26" i="1"/>
  <c r="P87" i="1"/>
  <c r="P36" i="1"/>
  <c r="P124" i="1"/>
  <c r="P39" i="1"/>
  <c r="P77" i="1"/>
  <c r="P132" i="1"/>
  <c r="P67" i="1"/>
  <c r="P10" i="1"/>
  <c r="P69" i="1"/>
  <c r="Q69" i="1" s="1"/>
  <c r="E69" i="1" s="1"/>
  <c r="P24" i="1"/>
  <c r="Q24" i="1" s="1"/>
  <c r="E24" i="1" s="1"/>
  <c r="P43" i="1"/>
  <c r="Q43" i="1" s="1"/>
  <c r="E43" i="1" s="1"/>
  <c r="P86" i="1"/>
  <c r="Q86" i="1" s="1"/>
  <c r="E86" i="1" s="1"/>
  <c r="P88" i="1"/>
  <c r="Q88" i="1" s="1"/>
  <c r="E88" i="1" s="1"/>
  <c r="P73" i="1"/>
  <c r="Q73" i="1" s="1"/>
  <c r="E73" i="1" s="1"/>
  <c r="P75" i="1"/>
  <c r="Q75" i="1" s="1"/>
  <c r="E75" i="1" s="1"/>
  <c r="P44" i="1"/>
  <c r="Q44" i="1" s="1"/>
  <c r="E44" i="1" s="1"/>
  <c r="P76" i="1"/>
  <c r="P90" i="1"/>
  <c r="Q90" i="1" s="1"/>
  <c r="E90" i="1" s="1"/>
  <c r="P28" i="1"/>
  <c r="Q28" i="1" s="1"/>
  <c r="E28" i="1" s="1"/>
  <c r="P33" i="1"/>
  <c r="P71" i="1"/>
  <c r="Q71" i="1" s="1"/>
  <c r="E71" i="1" s="1"/>
  <c r="P78" i="1"/>
  <c r="Q78" i="1" s="1"/>
  <c r="E78" i="1" s="1"/>
  <c r="P83" i="1"/>
  <c r="Q83" i="1" s="1"/>
  <c r="P123" i="1"/>
  <c r="Q123" i="1" s="1"/>
  <c r="P120" i="1"/>
  <c r="Q120" i="1" s="1"/>
  <c r="P121" i="1"/>
  <c r="P125" i="1"/>
  <c r="Q125" i="1" s="1"/>
  <c r="E125" i="1" s="1"/>
  <c r="P15" i="1"/>
  <c r="Q15" i="1" s="1"/>
  <c r="E15" i="1" s="1"/>
  <c r="P21" i="1"/>
  <c r="P6" i="1"/>
  <c r="P9" i="1"/>
  <c r="P25" i="1"/>
  <c r="P27" i="1"/>
  <c r="P55" i="1"/>
  <c r="P118" i="1"/>
  <c r="P105" i="1"/>
  <c r="P59" i="1"/>
  <c r="P111" i="1"/>
  <c r="P94" i="1"/>
  <c r="P65" i="1"/>
  <c r="P89" i="1"/>
  <c r="P79" i="1"/>
  <c r="Q79" i="1" s="1"/>
  <c r="E79" i="1" s="1"/>
  <c r="P93" i="1"/>
  <c r="P40" i="1"/>
  <c r="P80" i="1"/>
  <c r="P66" i="1"/>
  <c r="Q66" i="1" s="1"/>
  <c r="E66" i="1" s="1"/>
  <c r="P49" i="1"/>
  <c r="Q49" i="1" s="1"/>
  <c r="E49" i="1" s="1"/>
  <c r="P46" i="1"/>
  <c r="Q46" i="1" s="1"/>
  <c r="E46" i="1" s="1"/>
  <c r="P61" i="1"/>
  <c r="Q61" i="1" s="1"/>
  <c r="E61" i="1" s="1"/>
  <c r="P106" i="1"/>
  <c r="Q106" i="1" s="1"/>
  <c r="E106" i="1" s="1"/>
  <c r="P98" i="1"/>
  <c r="Q98" i="1" s="1"/>
  <c r="E98" i="1" s="1"/>
  <c r="P16" i="1"/>
  <c r="Q16" i="1" s="1"/>
  <c r="E16" i="1" s="1"/>
  <c r="P5" i="1"/>
  <c r="Q5" i="1" s="1"/>
  <c r="P122" i="1"/>
  <c r="Q122" i="1" s="1"/>
  <c r="P116" i="1"/>
  <c r="Q116" i="1" s="1"/>
  <c r="P117" i="1"/>
  <c r="P37" i="1"/>
  <c r="Q37" i="1" s="1"/>
  <c r="E37" i="1" s="1"/>
  <c r="P82" i="1"/>
  <c r="Q82" i="1" s="1"/>
  <c r="E82" i="1" s="1"/>
  <c r="P23" i="1"/>
  <c r="P81" i="1"/>
  <c r="Q81" i="1" s="1"/>
  <c r="E81" i="1" s="1"/>
  <c r="P13" i="1"/>
  <c r="P2" i="1"/>
  <c r="P19" i="1"/>
  <c r="P7" i="1"/>
  <c r="P58" i="1"/>
  <c r="P99" i="1"/>
  <c r="Q99" i="1" s="1"/>
  <c r="E99" i="1" s="1"/>
  <c r="P4" i="1"/>
  <c r="Q4" i="1" s="1"/>
  <c r="E4" i="1" s="1"/>
  <c r="P11" i="1"/>
  <c r="Q11" i="1" s="1"/>
  <c r="E11" i="1" s="1"/>
  <c r="P56" i="1"/>
  <c r="Q56" i="1" s="1"/>
  <c r="E56" i="1" s="1"/>
  <c r="P113" i="1"/>
  <c r="Q113" i="1" s="1"/>
  <c r="E113" i="1" s="1"/>
  <c r="P107" i="1"/>
  <c r="Q107" i="1" s="1"/>
  <c r="E107" i="1" s="1"/>
  <c r="P62" i="1"/>
  <c r="Q62" i="1" s="1"/>
  <c r="E62" i="1" s="1"/>
  <c r="P102" i="1"/>
  <c r="Q102" i="1" s="1"/>
  <c r="E102" i="1" s="1"/>
  <c r="P100" i="1"/>
  <c r="Q100" i="1" s="1"/>
  <c r="E100" i="1" s="1"/>
  <c r="P47" i="1"/>
  <c r="P70" i="1"/>
  <c r="P91" i="1"/>
  <c r="P97" i="1"/>
  <c r="Q97" i="1" s="1"/>
  <c r="E97" i="1" s="1"/>
  <c r="P104" i="1"/>
  <c r="P101" i="1"/>
  <c r="P64" i="1"/>
  <c r="P60" i="1"/>
  <c r="Q60" i="1" s="1"/>
  <c r="E60" i="1" s="1"/>
  <c r="P95" i="1"/>
  <c r="Q95" i="1" s="1"/>
  <c r="E95" i="1" s="1"/>
  <c r="P34" i="1"/>
  <c r="Q34" i="1" s="1"/>
  <c r="E34" i="1" s="1"/>
  <c r="P48" i="1"/>
  <c r="Q48" i="1" s="1"/>
  <c r="E48" i="1" s="1"/>
  <c r="P18" i="1"/>
  <c r="P108" i="1"/>
  <c r="P29" i="1"/>
  <c r="Q29" i="1" s="1"/>
  <c r="E29" i="1" s="1"/>
  <c r="P12" i="1"/>
  <c r="Q12" i="1" s="1"/>
  <c r="E12" i="1" s="1"/>
  <c r="P41" i="1"/>
  <c r="Q41" i="1" s="1"/>
  <c r="E41" i="1" s="1"/>
  <c r="P50" i="1"/>
  <c r="Q50" i="1" s="1"/>
  <c r="E50" i="1" s="1"/>
  <c r="P84" i="1"/>
  <c r="Q84" i="1" s="1"/>
  <c r="E84" i="1" s="1"/>
  <c r="P109" i="1"/>
  <c r="P30" i="1"/>
  <c r="P45" i="1"/>
  <c r="Q45" i="1" s="1"/>
  <c r="P127" i="1"/>
  <c r="P53" i="1"/>
  <c r="P54" i="1"/>
  <c r="P128" i="1"/>
  <c r="P72" i="1"/>
  <c r="P126" i="1"/>
  <c r="P112" i="1"/>
  <c r="Q112" i="1" s="1"/>
  <c r="E112" i="1" s="1"/>
  <c r="P92" i="1"/>
  <c r="Q92" i="1" s="1"/>
  <c r="E92" i="1" s="1"/>
  <c r="P32" i="1"/>
  <c r="Q32" i="1" s="1"/>
  <c r="E32" i="1" s="1"/>
  <c r="P119" i="1"/>
  <c r="Q119" i="1" s="1"/>
  <c r="E119" i="1" s="1"/>
  <c r="P17" i="1"/>
  <c r="Q17" i="1" s="1"/>
  <c r="E17" i="1" s="1"/>
  <c r="P22" i="1"/>
  <c r="Q22" i="1" s="1"/>
  <c r="E22" i="1" s="1"/>
  <c r="P68" i="1"/>
  <c r="Q68" i="1" s="1"/>
  <c r="E68" i="1" s="1"/>
  <c r="P31" i="1"/>
  <c r="Q31" i="1" s="1"/>
  <c r="E31" i="1" s="1"/>
  <c r="P8" i="1"/>
  <c r="Q8" i="1" s="1"/>
  <c r="E8" i="1" s="1"/>
  <c r="P20" i="1"/>
  <c r="Q20" i="1" s="1"/>
  <c r="E20" i="1" s="1"/>
  <c r="P3" i="1"/>
  <c r="P14" i="1"/>
  <c r="Q14" i="1" s="1"/>
  <c r="P51" i="1"/>
  <c r="Q51" i="1" s="1"/>
  <c r="P96" i="1"/>
  <c r="P35" i="1"/>
  <c r="Q35" i="1" s="1"/>
  <c r="E35" i="1" s="1"/>
  <c r="P114" i="1"/>
  <c r="Q114" i="1" s="1"/>
  <c r="E114" i="1" s="1"/>
  <c r="P42" i="1"/>
  <c r="P103" i="1"/>
  <c r="P85" i="1"/>
  <c r="Q85" i="1" s="1"/>
  <c r="E85" i="1" s="1"/>
  <c r="P110" i="1"/>
  <c r="Q110" i="1" s="1"/>
  <c r="E110" i="1" s="1"/>
  <c r="P52" i="1"/>
  <c r="R14" i="1" l="1"/>
  <c r="Y14" i="1" s="1"/>
  <c r="E14" i="1"/>
  <c r="R83" i="1"/>
  <c r="AD83" i="1" s="1"/>
  <c r="E83" i="1"/>
  <c r="R120" i="1"/>
  <c r="Z120" i="1" s="1"/>
  <c r="E120" i="1"/>
  <c r="R123" i="1"/>
  <c r="W123" i="1" s="1"/>
  <c r="E123" i="1"/>
  <c r="R45" i="1"/>
  <c r="Z45" i="1" s="1"/>
  <c r="E45" i="1"/>
  <c r="R116" i="1"/>
  <c r="Z116" i="1" s="1"/>
  <c r="E116" i="1"/>
  <c r="R5" i="1"/>
  <c r="W5" i="1" s="1"/>
  <c r="E5" i="1"/>
  <c r="R51" i="1"/>
  <c r="Y51" i="1" s="1"/>
  <c r="E51" i="1"/>
  <c r="R122" i="1"/>
  <c r="Z122" i="1" s="1"/>
  <c r="E122" i="1"/>
  <c r="AD63" i="1"/>
  <c r="AB63" i="1"/>
  <c r="Z63" i="1"/>
  <c r="AC63" i="1"/>
  <c r="AE63" i="1"/>
  <c r="W63" i="1"/>
  <c r="V63" i="1"/>
  <c r="U63" i="1"/>
  <c r="Y63" i="1"/>
  <c r="T63" i="1"/>
  <c r="X63" i="1"/>
  <c r="T57" i="1"/>
  <c r="AB57" i="1"/>
  <c r="U57" i="1"/>
  <c r="AC57" i="1"/>
  <c r="V57" i="1"/>
  <c r="AD57" i="1"/>
  <c r="W57" i="1"/>
  <c r="AE57" i="1"/>
  <c r="Y57" i="1"/>
  <c r="Z57" i="1"/>
  <c r="AA57" i="1"/>
  <c r="X57" i="1"/>
  <c r="R131" i="1"/>
  <c r="AA130" i="1"/>
  <c r="X130" i="1"/>
  <c r="T130" i="1"/>
  <c r="AB130" i="1"/>
  <c r="U130" i="1"/>
  <c r="AC130" i="1"/>
  <c r="V130" i="1"/>
  <c r="AD130" i="1"/>
  <c r="W130" i="1"/>
  <c r="AE130" i="1"/>
  <c r="Y130" i="1"/>
  <c r="Z130" i="1"/>
  <c r="R95" i="1"/>
  <c r="Z95" i="1" s="1"/>
  <c r="R60" i="1"/>
  <c r="R97" i="1"/>
  <c r="Z97" i="1" s="1"/>
  <c r="R82" i="1"/>
  <c r="Z82" i="1" s="1"/>
  <c r="R81" i="1"/>
  <c r="Z81" i="1" s="1"/>
  <c r="T83" i="1"/>
  <c r="R78" i="1"/>
  <c r="Z78" i="1" s="1"/>
  <c r="Q30" i="1"/>
  <c r="E30" i="1" s="1"/>
  <c r="R48" i="1"/>
  <c r="Z48" i="1" s="1"/>
  <c r="R44" i="1"/>
  <c r="Z44" i="1" s="1"/>
  <c r="R34" i="1"/>
  <c r="Z34" i="1" s="1"/>
  <c r="R71" i="1"/>
  <c r="Z71" i="1" s="1"/>
  <c r="Q6" i="1"/>
  <c r="E6" i="1" s="1"/>
  <c r="Q21" i="1"/>
  <c r="E21" i="1" s="1"/>
  <c r="Q109" i="1"/>
  <c r="E109" i="1" s="1"/>
  <c r="Q108" i="1"/>
  <c r="E108" i="1" s="1"/>
  <c r="R4" i="1"/>
  <c r="Z4" i="1" s="1"/>
  <c r="R17" i="1"/>
  <c r="Z17" i="1" s="1"/>
  <c r="R99" i="1"/>
  <c r="Z99" i="1" s="1"/>
  <c r="R125" i="1"/>
  <c r="Z125" i="1" s="1"/>
  <c r="Q67" i="1"/>
  <c r="E67" i="1" s="1"/>
  <c r="Q10" i="1"/>
  <c r="E10" i="1" s="1"/>
  <c r="Q18" i="1"/>
  <c r="E18" i="1" s="1"/>
  <c r="R75" i="1"/>
  <c r="Z75" i="1" s="1"/>
  <c r="R102" i="1"/>
  <c r="Z102" i="1" s="1"/>
  <c r="R73" i="1"/>
  <c r="Z73" i="1" s="1"/>
  <c r="Q42" i="1"/>
  <c r="E42" i="1" s="1"/>
  <c r="Q104" i="1"/>
  <c r="E104" i="1" s="1"/>
  <c r="Q23" i="1"/>
  <c r="E23" i="1" s="1"/>
  <c r="Q33" i="1"/>
  <c r="E33" i="1" s="1"/>
  <c r="Q25" i="1"/>
  <c r="E25" i="1" s="1"/>
  <c r="Q9" i="1"/>
  <c r="E9" i="1" s="1"/>
  <c r="Q64" i="1"/>
  <c r="E64" i="1" s="1"/>
  <c r="Q103" i="1"/>
  <c r="E103" i="1" s="1"/>
  <c r="Q101" i="1"/>
  <c r="E101" i="1" s="1"/>
  <c r="Q80" i="1"/>
  <c r="E80" i="1" s="1"/>
  <c r="Q40" i="1"/>
  <c r="E40" i="1" s="1"/>
  <c r="Q93" i="1"/>
  <c r="E93" i="1" s="1"/>
  <c r="R28" i="1"/>
  <c r="Z28" i="1" s="1"/>
  <c r="R114" i="1"/>
  <c r="Z114" i="1" s="1"/>
  <c r="R100" i="1"/>
  <c r="Z100" i="1" s="1"/>
  <c r="Q47" i="1"/>
  <c r="E47" i="1" s="1"/>
  <c r="Q53" i="1"/>
  <c r="E53" i="1" s="1"/>
  <c r="R90" i="1"/>
  <c r="Z90" i="1" s="1"/>
  <c r="R110" i="1"/>
  <c r="Z110" i="1" s="1"/>
  <c r="R85" i="1"/>
  <c r="Z85" i="1" s="1"/>
  <c r="R22" i="1"/>
  <c r="Z22" i="1" s="1"/>
  <c r="R49" i="1"/>
  <c r="Z49" i="1" s="1"/>
  <c r="R15" i="1"/>
  <c r="Z15" i="1" s="1"/>
  <c r="Q91" i="1"/>
  <c r="E91" i="1" s="1"/>
  <c r="Q59" i="1"/>
  <c r="E59" i="1" s="1"/>
  <c r="Q115" i="1"/>
  <c r="E115" i="1" s="1"/>
  <c r="Q96" i="1"/>
  <c r="E96" i="1" s="1"/>
  <c r="Q127" i="1"/>
  <c r="E127" i="1" s="1"/>
  <c r="Q70" i="1"/>
  <c r="E70" i="1" s="1"/>
  <c r="Q117" i="1"/>
  <c r="E117" i="1" s="1"/>
  <c r="R66" i="1"/>
  <c r="Z66" i="1" s="1"/>
  <c r="Q52" i="1"/>
  <c r="E52" i="1" s="1"/>
  <c r="R119" i="1"/>
  <c r="Z119" i="1" s="1"/>
  <c r="Q58" i="1"/>
  <c r="E58" i="1" s="1"/>
  <c r="Q132" i="1"/>
  <c r="E132" i="1" s="1"/>
  <c r="R37" i="1"/>
  <c r="Z37" i="1" s="1"/>
  <c r="R32" i="1"/>
  <c r="Z32" i="1" s="1"/>
  <c r="Q7" i="1"/>
  <c r="E7" i="1" s="1"/>
  <c r="Q77" i="1"/>
  <c r="E77" i="1" s="1"/>
  <c r="Q121" i="1"/>
  <c r="E121" i="1" s="1"/>
  <c r="R92" i="1"/>
  <c r="Z92" i="1" s="1"/>
  <c r="Q19" i="1"/>
  <c r="E19" i="1" s="1"/>
  <c r="Q39" i="1"/>
  <c r="E39" i="1" s="1"/>
  <c r="R35" i="1"/>
  <c r="Z35" i="1" s="1"/>
  <c r="R112" i="1"/>
  <c r="Z112" i="1" s="1"/>
  <c r="Q2" i="1"/>
  <c r="E2" i="1" s="1"/>
  <c r="Q124" i="1"/>
  <c r="E124" i="1" s="1"/>
  <c r="Q126" i="1"/>
  <c r="E126" i="1" s="1"/>
  <c r="Q13" i="1"/>
  <c r="E13" i="1" s="1"/>
  <c r="Q89" i="1"/>
  <c r="E89" i="1" s="1"/>
  <c r="Q36" i="1"/>
  <c r="E36" i="1" s="1"/>
  <c r="Q72" i="1"/>
  <c r="E72" i="1" s="1"/>
  <c r="Q65" i="1"/>
  <c r="E65" i="1" s="1"/>
  <c r="Q87" i="1"/>
  <c r="E87" i="1" s="1"/>
  <c r="Q128" i="1"/>
  <c r="E128" i="1" s="1"/>
  <c r="Q94" i="1"/>
  <c r="E94" i="1" s="1"/>
  <c r="Q26" i="1"/>
  <c r="E26" i="1" s="1"/>
  <c r="Q54" i="1"/>
  <c r="E54" i="1" s="1"/>
  <c r="Q111" i="1"/>
  <c r="E111" i="1" s="1"/>
  <c r="Q38" i="1"/>
  <c r="E38" i="1" s="1"/>
  <c r="R79" i="1"/>
  <c r="Z79" i="1" s="1"/>
  <c r="R61" i="1"/>
  <c r="Z61" i="1" s="1"/>
  <c r="Q76" i="1"/>
  <c r="E76" i="1" s="1"/>
  <c r="Q74" i="1"/>
  <c r="E74" i="1" s="1"/>
  <c r="Q105" i="1"/>
  <c r="E105" i="1" s="1"/>
  <c r="Q118" i="1"/>
  <c r="E118" i="1" s="1"/>
  <c r="Q55" i="1"/>
  <c r="E55" i="1" s="1"/>
  <c r="R84" i="1"/>
  <c r="Z84" i="1" s="1"/>
  <c r="R62" i="1"/>
  <c r="Z62" i="1" s="1"/>
  <c r="R16" i="1"/>
  <c r="Z16" i="1" s="1"/>
  <c r="R88" i="1"/>
  <c r="Z88" i="1" s="1"/>
  <c r="Q27" i="1"/>
  <c r="E27" i="1" s="1"/>
  <c r="R20" i="1"/>
  <c r="Z20" i="1" s="1"/>
  <c r="R50" i="1"/>
  <c r="Z50" i="1" s="1"/>
  <c r="R107" i="1"/>
  <c r="Z107" i="1" s="1"/>
  <c r="R98" i="1"/>
  <c r="Z98" i="1" s="1"/>
  <c r="R86" i="1"/>
  <c r="Z86" i="1" s="1"/>
  <c r="R8" i="1"/>
  <c r="Z8" i="1" s="1"/>
  <c r="R41" i="1"/>
  <c r="Z41" i="1" s="1"/>
  <c r="R113" i="1"/>
  <c r="Z113" i="1" s="1"/>
  <c r="R106" i="1"/>
  <c r="Z106" i="1" s="1"/>
  <c r="R43" i="1"/>
  <c r="Z43" i="1" s="1"/>
  <c r="R31" i="1"/>
  <c r="Z31" i="1" s="1"/>
  <c r="R12" i="1"/>
  <c r="Z12" i="1" s="1"/>
  <c r="R56" i="1"/>
  <c r="Z56" i="1" s="1"/>
  <c r="R24" i="1"/>
  <c r="Z24" i="1" s="1"/>
  <c r="R68" i="1"/>
  <c r="Z68" i="1" s="1"/>
  <c r="R29" i="1"/>
  <c r="Z29" i="1" s="1"/>
  <c r="R11" i="1"/>
  <c r="Z11" i="1" s="1"/>
  <c r="R46" i="1"/>
  <c r="Z46" i="1" s="1"/>
  <c r="R69" i="1"/>
  <c r="Z69" i="1" s="1"/>
  <c r="Q3" i="1"/>
  <c r="E3" i="1" s="1"/>
  <c r="Z83" i="1" l="1"/>
  <c r="X83" i="1"/>
  <c r="V83" i="1"/>
  <c r="Y120" i="1"/>
  <c r="X120" i="1"/>
  <c r="AD120" i="1"/>
  <c r="AE83" i="1"/>
  <c r="T120" i="1"/>
  <c r="X14" i="1"/>
  <c r="V14" i="1"/>
  <c r="AC14" i="1"/>
  <c r="AE14" i="1"/>
  <c r="U14" i="1"/>
  <c r="AE120" i="1"/>
  <c r="T14" i="1"/>
  <c r="AD14" i="1"/>
  <c r="Z14" i="1"/>
  <c r="AA14" i="1"/>
  <c r="AB14" i="1"/>
  <c r="W14" i="1"/>
  <c r="Y83" i="1"/>
  <c r="AB120" i="1"/>
  <c r="AA120" i="1"/>
  <c r="V120" i="1"/>
  <c r="U83" i="1"/>
  <c r="U45" i="1"/>
  <c r="AC120" i="1"/>
  <c r="AC83" i="1"/>
  <c r="AC123" i="1"/>
  <c r="U120" i="1"/>
  <c r="AB123" i="1"/>
  <c r="AA123" i="1"/>
  <c r="X45" i="1"/>
  <c r="V123" i="1"/>
  <c r="AA45" i="1"/>
  <c r="T45" i="1"/>
  <c r="AE45" i="1"/>
  <c r="S63" i="1" a="1"/>
  <c r="S63" i="1" s="1"/>
  <c r="AC5" i="1"/>
  <c r="S130" i="1" a="1"/>
  <c r="S130" i="1" s="1"/>
  <c r="AB5" i="1"/>
  <c r="S57" i="1" a="1"/>
  <c r="S57" i="1" s="1"/>
  <c r="V45" i="1"/>
  <c r="Y45" i="1"/>
  <c r="AD5" i="1"/>
  <c r="W120" i="1"/>
  <c r="AE5" i="1"/>
  <c r="AE123" i="1"/>
  <c r="AA116" i="1"/>
  <c r="W45" i="1"/>
  <c r="AE116" i="1"/>
  <c r="T116" i="1"/>
  <c r="AD116" i="1"/>
  <c r="AB116" i="1"/>
  <c r="AC45" i="1"/>
  <c r="AA83" i="1"/>
  <c r="AB83" i="1"/>
  <c r="W83" i="1"/>
  <c r="U5" i="1"/>
  <c r="AD122" i="1"/>
  <c r="AE122" i="1"/>
  <c r="AA122" i="1"/>
  <c r="Z51" i="1"/>
  <c r="AD51" i="1"/>
  <c r="X122" i="1"/>
  <c r="X51" i="1"/>
  <c r="AA5" i="1"/>
  <c r="X5" i="1"/>
  <c r="V5" i="1"/>
  <c r="U123" i="1"/>
  <c r="T123" i="1"/>
  <c r="V51" i="1"/>
  <c r="V116" i="1"/>
  <c r="T122" i="1"/>
  <c r="Z123" i="1"/>
  <c r="AC51" i="1"/>
  <c r="W122" i="1"/>
  <c r="U51" i="1"/>
  <c r="AD123" i="1"/>
  <c r="W51" i="1"/>
  <c r="Y5" i="1"/>
  <c r="Z5" i="1"/>
  <c r="AB122" i="1"/>
  <c r="Y122" i="1"/>
  <c r="AC122" i="1"/>
  <c r="AC116" i="1"/>
  <c r="T5" i="1"/>
  <c r="V122" i="1"/>
  <c r="T51" i="1"/>
  <c r="AE51" i="1"/>
  <c r="Y116" i="1"/>
  <c r="Y123" i="1"/>
  <c r="AB51" i="1"/>
  <c r="U122" i="1"/>
  <c r="AD45" i="1"/>
  <c r="U116" i="1"/>
  <c r="X116" i="1"/>
  <c r="AA51" i="1"/>
  <c r="AB45" i="1"/>
  <c r="W116" i="1"/>
  <c r="X123" i="1"/>
  <c r="R36" i="1"/>
  <c r="Z36" i="1" s="1"/>
  <c r="AA131" i="1"/>
  <c r="T131" i="1"/>
  <c r="AB131" i="1"/>
  <c r="U131" i="1"/>
  <c r="AC131" i="1"/>
  <c r="V131" i="1"/>
  <c r="AD131" i="1"/>
  <c r="W131" i="1"/>
  <c r="AE131" i="1"/>
  <c r="X131" i="1"/>
  <c r="Y131" i="1"/>
  <c r="Z131" i="1"/>
  <c r="AA129" i="1"/>
  <c r="T129" i="1"/>
  <c r="AB129" i="1"/>
  <c r="U129" i="1"/>
  <c r="AC129" i="1"/>
  <c r="V129" i="1"/>
  <c r="AD129" i="1"/>
  <c r="W129" i="1"/>
  <c r="AE129" i="1"/>
  <c r="X129" i="1"/>
  <c r="Y129" i="1"/>
  <c r="Z129" i="1"/>
  <c r="R94" i="1"/>
  <c r="Z94" i="1" s="1"/>
  <c r="R103" i="1"/>
  <c r="Z103" i="1" s="1"/>
  <c r="R128" i="1"/>
  <c r="Z128" i="1" s="1"/>
  <c r="R87" i="1"/>
  <c r="AE87" i="1" s="1"/>
  <c r="R65" i="1"/>
  <c r="Z65" i="1" s="1"/>
  <c r="R108" i="1"/>
  <c r="Z108" i="1" s="1"/>
  <c r="R72" i="1"/>
  <c r="T72" i="1" s="1"/>
  <c r="R109" i="1"/>
  <c r="V109" i="1" s="1"/>
  <c r="R52" i="1"/>
  <c r="AE52" i="1" s="1"/>
  <c r="R21" i="1"/>
  <c r="U21" i="1" s="1"/>
  <c r="R30" i="1"/>
  <c r="Z30" i="1" s="1"/>
  <c r="R33" i="1"/>
  <c r="Z33" i="1" s="1"/>
  <c r="R89" i="1"/>
  <c r="Z89" i="1" s="1"/>
  <c r="R13" i="1"/>
  <c r="T13" i="1" s="1"/>
  <c r="R70" i="1"/>
  <c r="Z70" i="1" s="1"/>
  <c r="R104" i="1"/>
  <c r="Z104" i="1" s="1"/>
  <c r="R55" i="1"/>
  <c r="Y55" i="1" s="1"/>
  <c r="R126" i="1"/>
  <c r="AA126" i="1" s="1"/>
  <c r="R127" i="1"/>
  <c r="AB127" i="1" s="1"/>
  <c r="R42" i="1"/>
  <c r="AD42" i="1" s="1"/>
  <c r="R118" i="1"/>
  <c r="Z118" i="1" s="1"/>
  <c r="R124" i="1"/>
  <c r="Z124" i="1" s="1"/>
  <c r="R96" i="1"/>
  <c r="Z96" i="1" s="1"/>
  <c r="R105" i="1"/>
  <c r="W105" i="1" s="1"/>
  <c r="R2" i="1"/>
  <c r="Z2" i="1" s="1"/>
  <c r="R115" i="1"/>
  <c r="Z115" i="1" s="1"/>
  <c r="R74" i="1"/>
  <c r="V74" i="1" s="1"/>
  <c r="R59" i="1"/>
  <c r="AE59" i="1" s="1"/>
  <c r="R64" i="1"/>
  <c r="AB64" i="1" s="1"/>
  <c r="R132" i="1"/>
  <c r="AD132" i="1" s="1"/>
  <c r="R58" i="1"/>
  <c r="Z58" i="1" s="1"/>
  <c r="R53" i="1"/>
  <c r="Z53" i="1" s="1"/>
  <c r="R9" i="1"/>
  <c r="Z9" i="1" s="1"/>
  <c r="R6" i="1"/>
  <c r="W6" i="1" s="1"/>
  <c r="R19" i="1"/>
  <c r="Z19" i="1" s="1"/>
  <c r="R38" i="1"/>
  <c r="Z38" i="1" s="1"/>
  <c r="R93" i="1"/>
  <c r="AD93" i="1" s="1"/>
  <c r="R18" i="1"/>
  <c r="W18" i="1" s="1"/>
  <c r="R111" i="1"/>
  <c r="X111" i="1" s="1"/>
  <c r="R121" i="1"/>
  <c r="W121" i="1" s="1"/>
  <c r="R40" i="1"/>
  <c r="Z40" i="1" s="1"/>
  <c r="R54" i="1"/>
  <c r="Z54" i="1" s="1"/>
  <c r="R80" i="1"/>
  <c r="Z80" i="1" s="1"/>
  <c r="R3" i="1"/>
  <c r="Z3" i="1" s="1"/>
  <c r="R27" i="1"/>
  <c r="Z27" i="1" s="1"/>
  <c r="R47" i="1"/>
  <c r="AB47" i="1" s="1"/>
  <c r="R25" i="1"/>
  <c r="V25" i="1" s="1"/>
  <c r="R117" i="1"/>
  <c r="T117" i="1" s="1"/>
  <c r="R23" i="1"/>
  <c r="R76" i="1"/>
  <c r="Z76" i="1" s="1"/>
  <c r="R91" i="1"/>
  <c r="Z91" i="1" s="1"/>
  <c r="R39" i="1"/>
  <c r="Z39" i="1" s="1"/>
  <c r="R10" i="1"/>
  <c r="V10" i="1" s="1"/>
  <c r="R77" i="1"/>
  <c r="Z77" i="1" s="1"/>
  <c r="R67" i="1"/>
  <c r="Z67" i="1" s="1"/>
  <c r="R26" i="1"/>
  <c r="AE26" i="1" s="1"/>
  <c r="R7" i="1"/>
  <c r="R101" i="1"/>
  <c r="AC101" i="1" s="1"/>
  <c r="T60" i="1"/>
  <c r="Z60" i="1"/>
  <c r="AB60" i="1"/>
  <c r="AA60" i="1"/>
  <c r="AB97" i="1"/>
  <c r="AC97" i="1"/>
  <c r="AA97" i="1"/>
  <c r="X106" i="1"/>
  <c r="W106" i="1"/>
  <c r="Y106" i="1"/>
  <c r="X15" i="1"/>
  <c r="W15" i="1"/>
  <c r="Y15" i="1"/>
  <c r="X73" i="1"/>
  <c r="W73" i="1"/>
  <c r="Y73" i="1"/>
  <c r="X49" i="1"/>
  <c r="W49" i="1"/>
  <c r="Y49" i="1"/>
  <c r="AD81" i="1"/>
  <c r="W81" i="1"/>
  <c r="Y81" i="1"/>
  <c r="X81" i="1"/>
  <c r="X22" i="1"/>
  <c r="W22" i="1"/>
  <c r="Y22" i="1"/>
  <c r="W110" i="1"/>
  <c r="Y110" i="1"/>
  <c r="X110" i="1"/>
  <c r="AA34" i="1"/>
  <c r="W34" i="1"/>
  <c r="Y34" i="1"/>
  <c r="X34" i="1"/>
  <c r="X107" i="1"/>
  <c r="Y107" i="1"/>
  <c r="W107" i="1"/>
  <c r="X88" i="1"/>
  <c r="W88" i="1"/>
  <c r="Y88" i="1"/>
  <c r="X100" i="1"/>
  <c r="W100" i="1"/>
  <c r="Y100" i="1"/>
  <c r="X66" i="1"/>
  <c r="W66" i="1"/>
  <c r="Y66" i="1"/>
  <c r="X17" i="1"/>
  <c r="W17" i="1"/>
  <c r="Y17" i="1"/>
  <c r="AC82" i="1"/>
  <c r="Y82" i="1"/>
  <c r="W82" i="1"/>
  <c r="X82" i="1"/>
  <c r="X11" i="1"/>
  <c r="W11" i="1"/>
  <c r="Y11" i="1"/>
  <c r="AE95" i="1"/>
  <c r="W95" i="1"/>
  <c r="Y95" i="1"/>
  <c r="X95" i="1"/>
  <c r="X113" i="1"/>
  <c r="W113" i="1"/>
  <c r="Y113" i="1"/>
  <c r="X102" i="1"/>
  <c r="Y102" i="1"/>
  <c r="W102" i="1"/>
  <c r="X41" i="1"/>
  <c r="Y41" i="1"/>
  <c r="W41" i="1"/>
  <c r="W85" i="1"/>
  <c r="Y85" i="1"/>
  <c r="X85" i="1"/>
  <c r="T71" i="1"/>
  <c r="W71" i="1"/>
  <c r="Y71" i="1"/>
  <c r="X71" i="1"/>
  <c r="X86" i="1"/>
  <c r="W86" i="1"/>
  <c r="Y86" i="1"/>
  <c r="W32" i="1"/>
  <c r="Y32" i="1"/>
  <c r="X32" i="1"/>
  <c r="X75" i="1"/>
  <c r="W75" i="1"/>
  <c r="Y75" i="1"/>
  <c r="W37" i="1"/>
  <c r="Y37" i="1"/>
  <c r="X37" i="1"/>
  <c r="X50" i="1"/>
  <c r="Y50" i="1"/>
  <c r="W50" i="1"/>
  <c r="X16" i="1"/>
  <c r="W16" i="1"/>
  <c r="Y16" i="1"/>
  <c r="Y114" i="1"/>
  <c r="W114" i="1"/>
  <c r="X114" i="1"/>
  <c r="X12" i="1"/>
  <c r="Y12" i="1"/>
  <c r="W12" i="1"/>
  <c r="Y112" i="1"/>
  <c r="W112" i="1"/>
  <c r="X112" i="1"/>
  <c r="V82" i="1"/>
  <c r="W79" i="1"/>
  <c r="Y79" i="1"/>
  <c r="X79" i="1"/>
  <c r="W92" i="1"/>
  <c r="Y92" i="1"/>
  <c r="X92" i="1"/>
  <c r="X8" i="1"/>
  <c r="Y8" i="1"/>
  <c r="W8" i="1"/>
  <c r="X98" i="1"/>
  <c r="W98" i="1"/>
  <c r="Y98" i="1"/>
  <c r="W90" i="1"/>
  <c r="Y90" i="1"/>
  <c r="X90" i="1"/>
  <c r="U44" i="1"/>
  <c r="W44" i="1"/>
  <c r="Y44" i="1"/>
  <c r="X44" i="1"/>
  <c r="X20" i="1"/>
  <c r="W20" i="1"/>
  <c r="Y20" i="1"/>
  <c r="X119" i="1"/>
  <c r="W119" i="1"/>
  <c r="Y119" i="1"/>
  <c r="X125" i="1"/>
  <c r="W125" i="1"/>
  <c r="Y125" i="1"/>
  <c r="W78" i="1"/>
  <c r="Y78" i="1"/>
  <c r="X78" i="1"/>
  <c r="X69" i="1"/>
  <c r="Y69" i="1"/>
  <c r="W69" i="1"/>
  <c r="X99" i="1"/>
  <c r="W99" i="1"/>
  <c r="Y99" i="1"/>
  <c r="T48" i="1"/>
  <c r="X48" i="1"/>
  <c r="W48" i="1"/>
  <c r="Y48" i="1"/>
  <c r="X4" i="1"/>
  <c r="W4" i="1"/>
  <c r="Y4" i="1"/>
  <c r="V97" i="1"/>
  <c r="Y97" i="1"/>
  <c r="W97" i="1"/>
  <c r="X97" i="1"/>
  <c r="X84" i="1"/>
  <c r="W84" i="1"/>
  <c r="Y84" i="1"/>
  <c r="X68" i="1"/>
  <c r="W68" i="1"/>
  <c r="Y68" i="1"/>
  <c r="X24" i="1"/>
  <c r="Y24" i="1"/>
  <c r="W24" i="1"/>
  <c r="X56" i="1"/>
  <c r="W56" i="1"/>
  <c r="Y56" i="1"/>
  <c r="X31" i="1"/>
  <c r="Y31" i="1"/>
  <c r="W31" i="1"/>
  <c r="W35" i="1"/>
  <c r="Y35" i="1"/>
  <c r="X35" i="1"/>
  <c r="X46" i="1"/>
  <c r="W46" i="1"/>
  <c r="Y46" i="1"/>
  <c r="X62" i="1"/>
  <c r="Y62" i="1"/>
  <c r="W62" i="1"/>
  <c r="X29" i="1"/>
  <c r="W29" i="1"/>
  <c r="Y29" i="1"/>
  <c r="AE60" i="1"/>
  <c r="W60" i="1"/>
  <c r="Y60" i="1"/>
  <c r="X60" i="1"/>
  <c r="V60" i="1"/>
  <c r="W28" i="1"/>
  <c r="Y28" i="1"/>
  <c r="X28" i="1"/>
  <c r="X43" i="1"/>
  <c r="W43" i="1"/>
  <c r="Y43" i="1"/>
  <c r="X61" i="1"/>
  <c r="W61" i="1"/>
  <c r="Y61" i="1"/>
  <c r="AD82" i="1"/>
  <c r="AE82" i="1"/>
  <c r="AE97" i="1"/>
  <c r="AD60" i="1"/>
  <c r="AC60" i="1"/>
  <c r="T82" i="1"/>
  <c r="AB82" i="1"/>
  <c r="AA82" i="1"/>
  <c r="T97" i="1"/>
  <c r="U60" i="1"/>
  <c r="AC95" i="1"/>
  <c r="T95" i="1"/>
  <c r="AD95" i="1"/>
  <c r="AD97" i="1"/>
  <c r="U82" i="1"/>
  <c r="AA95" i="1"/>
  <c r="AB95" i="1"/>
  <c r="V95" i="1"/>
  <c r="U95" i="1"/>
  <c r="U97" i="1"/>
  <c r="U71" i="1"/>
  <c r="AC71" i="1"/>
  <c r="AB71" i="1"/>
  <c r="AA71" i="1"/>
  <c r="V78" i="1"/>
  <c r="AC48" i="1"/>
  <c r="U78" i="1"/>
  <c r="AC78" i="1"/>
  <c r="AB78" i="1"/>
  <c r="AA78" i="1"/>
  <c r="AE81" i="1"/>
  <c r="AE78" i="1"/>
  <c r="AD78" i="1"/>
  <c r="AB48" i="1"/>
  <c r="T78" i="1"/>
  <c r="AA48" i="1"/>
  <c r="T81" i="1"/>
  <c r="U81" i="1"/>
  <c r="AB81" i="1"/>
  <c r="AB34" i="1"/>
  <c r="AA81" i="1"/>
  <c r="AC81" i="1"/>
  <c r="V81" i="1"/>
  <c r="U48" i="1"/>
  <c r="AD56" i="1"/>
  <c r="AE56" i="1"/>
  <c r="AD73" i="1"/>
  <c r="AE73" i="1"/>
  <c r="AD44" i="1"/>
  <c r="AE44" i="1"/>
  <c r="AC44" i="1"/>
  <c r="AE86" i="1"/>
  <c r="AD86" i="1"/>
  <c r="AD99" i="1"/>
  <c r="AE99" i="1"/>
  <c r="AD49" i="1"/>
  <c r="AE49" i="1"/>
  <c r="AD85" i="1"/>
  <c r="AE85" i="1"/>
  <c r="AD110" i="1"/>
  <c r="AE110" i="1"/>
  <c r="AD75" i="1"/>
  <c r="AE75" i="1"/>
  <c r="AD66" i="1"/>
  <c r="AE66" i="1"/>
  <c r="AD88" i="1"/>
  <c r="AE88" i="1"/>
  <c r="AD16" i="1"/>
  <c r="AE16" i="1"/>
  <c r="AD8" i="1"/>
  <c r="AE8" i="1"/>
  <c r="AE37" i="1"/>
  <c r="AD37" i="1"/>
  <c r="AD125" i="1"/>
  <c r="AE125" i="1"/>
  <c r="AD15" i="1"/>
  <c r="AE15" i="1"/>
  <c r="AD98" i="1"/>
  <c r="AE98" i="1"/>
  <c r="AD17" i="1"/>
  <c r="AE17" i="1"/>
  <c r="AE50" i="1"/>
  <c r="AD50" i="1"/>
  <c r="AD119" i="1"/>
  <c r="AE119" i="1"/>
  <c r="AD69" i="1"/>
  <c r="AE69" i="1"/>
  <c r="AD46" i="1"/>
  <c r="AE46" i="1"/>
  <c r="AD11" i="1"/>
  <c r="AE11" i="1"/>
  <c r="AD62" i="1"/>
  <c r="AE62" i="1"/>
  <c r="AE112" i="1"/>
  <c r="AD112" i="1"/>
  <c r="AB44" i="1"/>
  <c r="AD29" i="1"/>
  <c r="AE29" i="1"/>
  <c r="AE84" i="1"/>
  <c r="AD84" i="1"/>
  <c r="AE35" i="1"/>
  <c r="AD35" i="1"/>
  <c r="AA44" i="1"/>
  <c r="AD24" i="1"/>
  <c r="AE24" i="1"/>
  <c r="AE28" i="1"/>
  <c r="AD28" i="1"/>
  <c r="AD102" i="1"/>
  <c r="AE102" i="1"/>
  <c r="AD107" i="1"/>
  <c r="AE107" i="1"/>
  <c r="AD22" i="1"/>
  <c r="AE22" i="1"/>
  <c r="AD4" i="1"/>
  <c r="AE4" i="1"/>
  <c r="AE20" i="1"/>
  <c r="AD20" i="1"/>
  <c r="AE90" i="1"/>
  <c r="AD90" i="1"/>
  <c r="AE48" i="1"/>
  <c r="AD48" i="1"/>
  <c r="AD68" i="1"/>
  <c r="AE68" i="1"/>
  <c r="V48" i="1"/>
  <c r="V44" i="1"/>
  <c r="T44" i="1"/>
  <c r="AD12" i="1"/>
  <c r="AE12" i="1"/>
  <c r="AE92" i="1"/>
  <c r="AD92" i="1"/>
  <c r="AD100" i="1"/>
  <c r="AE100" i="1"/>
  <c r="AD31" i="1"/>
  <c r="AE31" i="1"/>
  <c r="AD43" i="1"/>
  <c r="AE43" i="1"/>
  <c r="AD106" i="1"/>
  <c r="AE106" i="1"/>
  <c r="AE114" i="1"/>
  <c r="AD114" i="1"/>
  <c r="AD113" i="1"/>
  <c r="AE113" i="1"/>
  <c r="AD61" i="1"/>
  <c r="AE61" i="1"/>
  <c r="AE71" i="1"/>
  <c r="AD71" i="1"/>
  <c r="AD41" i="1"/>
  <c r="AE41" i="1"/>
  <c r="AD79" i="1"/>
  <c r="AE79" i="1"/>
  <c r="AE32" i="1"/>
  <c r="AD32" i="1"/>
  <c r="V71" i="1"/>
  <c r="AE34" i="1"/>
  <c r="U34" i="1"/>
  <c r="AC34" i="1"/>
  <c r="V34" i="1"/>
  <c r="AD34" i="1"/>
  <c r="T34" i="1"/>
  <c r="T4" i="1"/>
  <c r="U4" i="1"/>
  <c r="V4" i="1"/>
  <c r="AA4" i="1"/>
  <c r="AB4" i="1"/>
  <c r="AC4" i="1"/>
  <c r="U110" i="1"/>
  <c r="V110" i="1"/>
  <c r="AB110" i="1"/>
  <c r="AA110" i="1"/>
  <c r="T110" i="1"/>
  <c r="AC110" i="1"/>
  <c r="T12" i="1"/>
  <c r="U12" i="1"/>
  <c r="V12" i="1"/>
  <c r="AC12" i="1"/>
  <c r="AA12" i="1"/>
  <c r="AB12" i="1"/>
  <c r="U92" i="1"/>
  <c r="V92" i="1"/>
  <c r="AB92" i="1"/>
  <c r="AA92" i="1"/>
  <c r="AC92" i="1"/>
  <c r="T92" i="1"/>
  <c r="AA73" i="1"/>
  <c r="AB73" i="1"/>
  <c r="AC73" i="1"/>
  <c r="T73" i="1"/>
  <c r="U73" i="1"/>
  <c r="V73" i="1"/>
  <c r="T31" i="1"/>
  <c r="U31" i="1"/>
  <c r="V31" i="1"/>
  <c r="AA31" i="1"/>
  <c r="AB31" i="1"/>
  <c r="AC31" i="1"/>
  <c r="AA100" i="1"/>
  <c r="AB100" i="1"/>
  <c r="AC100" i="1"/>
  <c r="U100" i="1"/>
  <c r="V100" i="1"/>
  <c r="T100" i="1"/>
  <c r="T102" i="1"/>
  <c r="U102" i="1"/>
  <c r="V102" i="1"/>
  <c r="AA102" i="1"/>
  <c r="AB102" i="1"/>
  <c r="AC102" i="1"/>
  <c r="T43" i="1"/>
  <c r="U43" i="1"/>
  <c r="V43" i="1"/>
  <c r="AA43" i="1"/>
  <c r="AB43" i="1"/>
  <c r="AC43" i="1"/>
  <c r="U106" i="1"/>
  <c r="V106" i="1"/>
  <c r="AA106" i="1"/>
  <c r="AB106" i="1"/>
  <c r="AC106" i="1"/>
  <c r="T106" i="1"/>
  <c r="AA113" i="1"/>
  <c r="AB113" i="1"/>
  <c r="AC113" i="1"/>
  <c r="V113" i="1"/>
  <c r="T113" i="1"/>
  <c r="U113" i="1"/>
  <c r="T61" i="1"/>
  <c r="U61" i="1"/>
  <c r="V61" i="1"/>
  <c r="AA61" i="1"/>
  <c r="AB61" i="1"/>
  <c r="AC61" i="1"/>
  <c r="T114" i="1"/>
  <c r="U114" i="1"/>
  <c r="V114" i="1"/>
  <c r="AA114" i="1"/>
  <c r="AB114" i="1"/>
  <c r="AC114" i="1"/>
  <c r="T41" i="1"/>
  <c r="U41" i="1"/>
  <c r="V41" i="1"/>
  <c r="AA41" i="1"/>
  <c r="AB41" i="1"/>
  <c r="AC41" i="1"/>
  <c r="V79" i="1"/>
  <c r="T79" i="1"/>
  <c r="U79" i="1"/>
  <c r="AA79" i="1"/>
  <c r="AB79" i="1"/>
  <c r="AC79" i="1"/>
  <c r="AC32" i="1"/>
  <c r="T32" i="1"/>
  <c r="V32" i="1"/>
  <c r="AA32" i="1"/>
  <c r="AB32" i="1"/>
  <c r="U32" i="1"/>
  <c r="AB8" i="1"/>
  <c r="AC8" i="1"/>
  <c r="AA8" i="1"/>
  <c r="T8" i="1"/>
  <c r="U8" i="1"/>
  <c r="V8" i="1"/>
  <c r="AA37" i="1"/>
  <c r="AB37" i="1"/>
  <c r="AC37" i="1"/>
  <c r="V37" i="1"/>
  <c r="T37" i="1"/>
  <c r="U37" i="1"/>
  <c r="T125" i="1"/>
  <c r="U125" i="1"/>
  <c r="V125" i="1"/>
  <c r="AA125" i="1"/>
  <c r="AB125" i="1"/>
  <c r="AC125" i="1"/>
  <c r="AB86" i="1"/>
  <c r="AC86" i="1"/>
  <c r="U86" i="1"/>
  <c r="V86" i="1"/>
  <c r="AA86" i="1"/>
  <c r="T86" i="1"/>
  <c r="AA75" i="1"/>
  <c r="AB75" i="1"/>
  <c r="AC75" i="1"/>
  <c r="U75" i="1"/>
  <c r="T75" i="1"/>
  <c r="V75" i="1"/>
  <c r="T99" i="1"/>
  <c r="U99" i="1"/>
  <c r="AA99" i="1"/>
  <c r="V99" i="1"/>
  <c r="AB99" i="1"/>
  <c r="AC99" i="1"/>
  <c r="AB98" i="1"/>
  <c r="AC98" i="1"/>
  <c r="AA98" i="1"/>
  <c r="T98" i="1"/>
  <c r="U98" i="1"/>
  <c r="V98" i="1"/>
  <c r="V15" i="1"/>
  <c r="AA15" i="1"/>
  <c r="AB15" i="1"/>
  <c r="AC15" i="1"/>
  <c r="T15" i="1"/>
  <c r="U15" i="1"/>
  <c r="T28" i="1"/>
  <c r="U28" i="1"/>
  <c r="V28" i="1"/>
  <c r="AC28" i="1"/>
  <c r="AA28" i="1"/>
  <c r="AB28" i="1"/>
  <c r="AB107" i="1"/>
  <c r="AC107" i="1"/>
  <c r="T107" i="1"/>
  <c r="U107" i="1"/>
  <c r="V107" i="1"/>
  <c r="AA107" i="1"/>
  <c r="AC49" i="1"/>
  <c r="V49" i="1"/>
  <c r="T49" i="1"/>
  <c r="U49" i="1"/>
  <c r="AA49" i="1"/>
  <c r="AB49" i="1"/>
  <c r="T17" i="1"/>
  <c r="U17" i="1"/>
  <c r="V17" i="1"/>
  <c r="AA17" i="1"/>
  <c r="AB17" i="1"/>
  <c r="AC17" i="1"/>
  <c r="AA22" i="1"/>
  <c r="AB22" i="1"/>
  <c r="AC22" i="1"/>
  <c r="T22" i="1"/>
  <c r="U22" i="1"/>
  <c r="V22" i="1"/>
  <c r="V85" i="1"/>
  <c r="T85" i="1"/>
  <c r="U85" i="1"/>
  <c r="AA85" i="1"/>
  <c r="AB85" i="1"/>
  <c r="AC85" i="1"/>
  <c r="T88" i="1"/>
  <c r="U88" i="1"/>
  <c r="V88" i="1"/>
  <c r="AA88" i="1"/>
  <c r="AB88" i="1"/>
  <c r="AC88" i="1"/>
  <c r="AC46" i="1"/>
  <c r="T46" i="1"/>
  <c r="U46" i="1"/>
  <c r="V46" i="1"/>
  <c r="AA46" i="1"/>
  <c r="AB46" i="1"/>
  <c r="V62" i="1"/>
  <c r="T62" i="1"/>
  <c r="U62" i="1"/>
  <c r="AC62" i="1"/>
  <c r="AA62" i="1"/>
  <c r="AB62" i="1"/>
  <c r="T112" i="1"/>
  <c r="AC112" i="1"/>
  <c r="U112" i="1"/>
  <c r="V112" i="1"/>
  <c r="AA112" i="1"/>
  <c r="AB112" i="1"/>
  <c r="V84" i="1"/>
  <c r="T84" i="1"/>
  <c r="U84" i="1"/>
  <c r="AA84" i="1"/>
  <c r="AB84" i="1"/>
  <c r="AC84" i="1"/>
  <c r="AA35" i="1"/>
  <c r="AB35" i="1"/>
  <c r="AC35" i="1"/>
  <c r="T35" i="1"/>
  <c r="U35" i="1"/>
  <c r="V35" i="1"/>
  <c r="T24" i="1"/>
  <c r="U24" i="1"/>
  <c r="V24" i="1"/>
  <c r="AA24" i="1"/>
  <c r="AB24" i="1"/>
  <c r="AC24" i="1"/>
  <c r="AB50" i="1"/>
  <c r="AC50" i="1"/>
  <c r="AA50" i="1"/>
  <c r="U50" i="1"/>
  <c r="V50" i="1"/>
  <c r="T50" i="1"/>
  <c r="T119" i="1"/>
  <c r="U119" i="1"/>
  <c r="V119" i="1"/>
  <c r="AC119" i="1"/>
  <c r="AA119" i="1"/>
  <c r="AB119" i="1"/>
  <c r="AB20" i="1"/>
  <c r="AC20" i="1"/>
  <c r="T20" i="1"/>
  <c r="U20" i="1"/>
  <c r="V20" i="1"/>
  <c r="AA20" i="1"/>
  <c r="T66" i="1"/>
  <c r="U66" i="1"/>
  <c r="V66" i="1"/>
  <c r="AA66" i="1"/>
  <c r="AB66" i="1"/>
  <c r="AC66" i="1"/>
  <c r="AC69" i="1"/>
  <c r="AA69" i="1"/>
  <c r="AB69" i="1"/>
  <c r="T69" i="1"/>
  <c r="U69" i="1"/>
  <c r="V69" i="1"/>
  <c r="AA90" i="1"/>
  <c r="AB90" i="1"/>
  <c r="AC90" i="1"/>
  <c r="U90" i="1"/>
  <c r="V90" i="1"/>
  <c r="T90" i="1"/>
  <c r="T16" i="1"/>
  <c r="U16" i="1"/>
  <c r="V16" i="1"/>
  <c r="AA16" i="1"/>
  <c r="AC16" i="1"/>
  <c r="AB16" i="1"/>
  <c r="AC11" i="1"/>
  <c r="U11" i="1"/>
  <c r="V11" i="1"/>
  <c r="AB11" i="1"/>
  <c r="T11" i="1"/>
  <c r="AA11" i="1"/>
  <c r="AC29" i="1"/>
  <c r="AB29" i="1"/>
  <c r="T29" i="1"/>
  <c r="U29" i="1"/>
  <c r="V29" i="1"/>
  <c r="AA29" i="1"/>
  <c r="AC68" i="1"/>
  <c r="AA68" i="1"/>
  <c r="AB68" i="1"/>
  <c r="T68" i="1"/>
  <c r="U68" i="1"/>
  <c r="V68" i="1"/>
  <c r="T56" i="1"/>
  <c r="U56" i="1"/>
  <c r="V56" i="1"/>
  <c r="AA56" i="1"/>
  <c r="AB56" i="1"/>
  <c r="AC56" i="1"/>
  <c r="S14" i="1" l="1" a="1"/>
  <c r="S14" i="1" s="1"/>
  <c r="S83" i="1" a="1"/>
  <c r="S83" i="1" s="1"/>
  <c r="S120" i="1" a="1"/>
  <c r="S120" i="1" s="1"/>
  <c r="S20" i="1" a="1"/>
  <c r="S20" i="1" s="1"/>
  <c r="S116" i="1" a="1"/>
  <c r="S116" i="1" s="1"/>
  <c r="S24" i="1" a="1"/>
  <c r="S24" i="1" s="1"/>
  <c r="S78" i="1" a="1"/>
  <c r="S78" i="1" s="1"/>
  <c r="S51" i="1" a="1"/>
  <c r="S51" i="1" s="1"/>
  <c r="S114" i="1" a="1"/>
  <c r="S114" i="1" s="1"/>
  <c r="S32" i="1" a="1"/>
  <c r="S32" i="1" s="1"/>
  <c r="S110" i="1" a="1"/>
  <c r="S110" i="1" s="1"/>
  <c r="S11" i="1" a="1"/>
  <c r="S11" i="1" s="1"/>
  <c r="S131" i="1" a="1"/>
  <c r="S131" i="1" s="1"/>
  <c r="S99" i="1" a="1"/>
  <c r="S99" i="1" s="1"/>
  <c r="S37" i="1" a="1"/>
  <c r="S37" i="1" s="1"/>
  <c r="S61" i="1" a="1"/>
  <c r="S61" i="1" s="1"/>
  <c r="S44" i="1" a="1"/>
  <c r="S44" i="1" s="1"/>
  <c r="S82" i="1" a="1"/>
  <c r="S82" i="1" s="1"/>
  <c r="S84" i="1" a="1"/>
  <c r="S84" i="1" s="1"/>
  <c r="S79" i="1" a="1"/>
  <c r="S79" i="1" s="1"/>
  <c r="S98" i="1" a="1"/>
  <c r="S98" i="1" s="1"/>
  <c r="S123" i="1" a="1"/>
  <c r="S123" i="1" s="1"/>
  <c r="S35" i="1" a="1"/>
  <c r="S35" i="1" s="1"/>
  <c r="S48" i="1" a="1"/>
  <c r="S48" i="1" s="1"/>
  <c r="S60" i="1" a="1"/>
  <c r="S60" i="1" s="1"/>
  <c r="S43" i="1" a="1"/>
  <c r="S43" i="1" s="1"/>
  <c r="S50" i="1" a="1"/>
  <c r="S50" i="1" s="1"/>
  <c r="S75" i="1" a="1"/>
  <c r="S75" i="1" s="1"/>
  <c r="S92" i="1" a="1"/>
  <c r="S92" i="1" s="1"/>
  <c r="S56" i="1" a="1"/>
  <c r="S56" i="1" s="1"/>
  <c r="S17" i="1" a="1"/>
  <c r="S17" i="1" s="1"/>
  <c r="S15" i="1" a="1"/>
  <c r="S15" i="1" s="1"/>
  <c r="S102" i="1" a="1"/>
  <c r="S102" i="1" s="1"/>
  <c r="S85" i="1" a="1"/>
  <c r="S85" i="1" s="1"/>
  <c r="S22" i="1" a="1"/>
  <c r="S22" i="1" s="1"/>
  <c r="S119" i="1" a="1"/>
  <c r="S119" i="1" s="1"/>
  <c r="S66" i="1" a="1"/>
  <c r="S66" i="1" s="1"/>
  <c r="S88" i="1" a="1"/>
  <c r="S88" i="1" s="1"/>
  <c r="S129" i="1" a="1"/>
  <c r="S129" i="1" s="1"/>
  <c r="S86" i="1" a="1"/>
  <c r="S86" i="1" s="1"/>
  <c r="S8" i="1" a="1"/>
  <c r="S8" i="1" s="1"/>
  <c r="S106" i="1" a="1"/>
  <c r="S106" i="1" s="1"/>
  <c r="S34" i="1" a="1"/>
  <c r="S34" i="1" s="1"/>
  <c r="S29" i="1" a="1"/>
  <c r="S29" i="1" s="1"/>
  <c r="S107" i="1" a="1"/>
  <c r="S107" i="1" s="1"/>
  <c r="S12" i="1" a="1"/>
  <c r="S12" i="1" s="1"/>
  <c r="S5" i="1" a="1"/>
  <c r="S5" i="1" s="1"/>
  <c r="S31" i="1" a="1"/>
  <c r="S31" i="1" s="1"/>
  <c r="S73" i="1" a="1"/>
  <c r="S73" i="1" s="1"/>
  <c r="S100" i="1" a="1"/>
  <c r="S100" i="1" s="1"/>
  <c r="S4" i="1" a="1"/>
  <c r="S4" i="1" s="1"/>
  <c r="S71" i="1" a="1"/>
  <c r="S71" i="1" s="1"/>
  <c r="S68" i="1" a="1"/>
  <c r="S68" i="1" s="1"/>
  <c r="S16" i="1" a="1"/>
  <c r="S16" i="1" s="1"/>
  <c r="S112" i="1" a="1"/>
  <c r="S112" i="1" s="1"/>
  <c r="S49" i="1" a="1"/>
  <c r="S49" i="1" s="1"/>
  <c r="S41" i="1" a="1"/>
  <c r="S41" i="1" s="1"/>
  <c r="S122" i="1" a="1"/>
  <c r="S122" i="1" s="1"/>
  <c r="S45" i="1" a="1"/>
  <c r="S45" i="1" s="1"/>
  <c r="S62" i="1" a="1"/>
  <c r="S62" i="1" s="1"/>
  <c r="S95" i="1" a="1"/>
  <c r="S95" i="1" s="1"/>
  <c r="S69" i="1" a="1"/>
  <c r="S69" i="1" s="1"/>
  <c r="S97" i="1" a="1"/>
  <c r="S97" i="1" s="1"/>
  <c r="S125" i="1" a="1"/>
  <c r="S125" i="1" s="1"/>
  <c r="S46" i="1" a="1"/>
  <c r="S46" i="1" s="1"/>
  <c r="S28" i="1" a="1"/>
  <c r="S28" i="1" s="1"/>
  <c r="S113" i="1" a="1"/>
  <c r="S113" i="1" s="1"/>
  <c r="S90" i="1" a="1"/>
  <c r="S90" i="1" s="1"/>
  <c r="S81" i="1" a="1"/>
  <c r="S81" i="1" s="1"/>
  <c r="U36" i="1"/>
  <c r="V87" i="1"/>
  <c r="AD36" i="1"/>
  <c r="AE36" i="1"/>
  <c r="X36" i="1"/>
  <c r="V36" i="1"/>
  <c r="W36" i="1"/>
  <c r="Y36" i="1"/>
  <c r="AC33" i="1"/>
  <c r="AB36" i="1"/>
  <c r="Y53" i="1"/>
  <c r="AA36" i="1"/>
  <c r="AA121" i="1"/>
  <c r="T36" i="1"/>
  <c r="AC36" i="1"/>
  <c r="AA53" i="1"/>
  <c r="AD105" i="1"/>
  <c r="V126" i="1"/>
  <c r="AE33" i="1"/>
  <c r="AE105" i="1"/>
  <c r="U109" i="1"/>
  <c r="AE104" i="1"/>
  <c r="AC115" i="1"/>
  <c r="T124" i="1"/>
  <c r="X53" i="1"/>
  <c r="AB33" i="1"/>
  <c r="Y104" i="1"/>
  <c r="U27" i="1"/>
  <c r="AB70" i="1"/>
  <c r="AC19" i="1"/>
  <c r="X128" i="1"/>
  <c r="AD91" i="1"/>
  <c r="U91" i="1"/>
  <c r="AB91" i="1"/>
  <c r="AC30" i="1"/>
  <c r="T58" i="1"/>
  <c r="T9" i="1"/>
  <c r="AB19" i="1"/>
  <c r="AA70" i="1"/>
  <c r="V96" i="1"/>
  <c r="V77" i="1"/>
  <c r="U101" i="1"/>
  <c r="U76" i="1"/>
  <c r="AE58" i="1"/>
  <c r="AA19" i="1"/>
  <c r="Y30" i="1"/>
  <c r="V47" i="1"/>
  <c r="AC70" i="1"/>
  <c r="AE77" i="1"/>
  <c r="AE27" i="1"/>
  <c r="Y76" i="1"/>
  <c r="W67" i="1"/>
  <c r="V19" i="1"/>
  <c r="AA128" i="1"/>
  <c r="U77" i="1"/>
  <c r="T76" i="1"/>
  <c r="AA80" i="1"/>
  <c r="U47" i="1"/>
  <c r="AD76" i="1"/>
  <c r="AB30" i="1"/>
  <c r="AD58" i="1"/>
  <c r="AE127" i="1"/>
  <c r="X30" i="1"/>
  <c r="W76" i="1"/>
  <c r="Y80" i="1"/>
  <c r="U19" i="1"/>
  <c r="AC77" i="1"/>
  <c r="AC76" i="1"/>
  <c r="AB74" i="1"/>
  <c r="T80" i="1"/>
  <c r="AD30" i="1"/>
  <c r="AE76" i="1"/>
  <c r="AE80" i="1"/>
  <c r="AD101" i="1"/>
  <c r="AA30" i="1"/>
  <c r="W80" i="1"/>
  <c r="W58" i="1"/>
  <c r="AC58" i="1"/>
  <c r="V58" i="1"/>
  <c r="AB77" i="1"/>
  <c r="AB76" i="1"/>
  <c r="U74" i="1"/>
  <c r="V80" i="1"/>
  <c r="AE30" i="1"/>
  <c r="U30" i="1"/>
  <c r="AE101" i="1"/>
  <c r="Y58" i="1"/>
  <c r="AB128" i="1"/>
  <c r="U128" i="1"/>
  <c r="V70" i="1"/>
  <c r="U58" i="1"/>
  <c r="U72" i="1"/>
  <c r="T74" i="1"/>
  <c r="AC96" i="1"/>
  <c r="T30" i="1"/>
  <c r="AD128" i="1"/>
  <c r="X77" i="1"/>
  <c r="X70" i="1"/>
  <c r="X58" i="1"/>
  <c r="AC128" i="1"/>
  <c r="T128" i="1"/>
  <c r="T70" i="1"/>
  <c r="AB58" i="1"/>
  <c r="AA74" i="1"/>
  <c r="AB96" i="1"/>
  <c r="AA47" i="1"/>
  <c r="AE128" i="1"/>
  <c r="W77" i="1"/>
  <c r="Y70" i="1"/>
  <c r="AA76" i="1"/>
  <c r="T96" i="1"/>
  <c r="AC47" i="1"/>
  <c r="AE47" i="1"/>
  <c r="AD70" i="1"/>
  <c r="V30" i="1"/>
  <c r="Y77" i="1"/>
  <c r="X19" i="1"/>
  <c r="W70" i="1"/>
  <c r="AA58" i="1"/>
  <c r="T77" i="1"/>
  <c r="V76" i="1"/>
  <c r="AA96" i="1"/>
  <c r="AD77" i="1"/>
  <c r="AE70" i="1"/>
  <c r="W30" i="1"/>
  <c r="X76" i="1"/>
  <c r="W19" i="1"/>
  <c r="U118" i="1"/>
  <c r="AA40" i="1"/>
  <c r="AE65" i="1"/>
  <c r="W104" i="1"/>
  <c r="U9" i="1"/>
  <c r="W118" i="1"/>
  <c r="AB2" i="1"/>
  <c r="U26" i="1"/>
  <c r="T65" i="1"/>
  <c r="T39" i="1"/>
  <c r="AB94" i="1"/>
  <c r="U89" i="1"/>
  <c r="V39" i="1"/>
  <c r="AD52" i="1"/>
  <c r="Y9" i="1"/>
  <c r="AC93" i="1"/>
  <c r="AE40" i="1"/>
  <c r="W94" i="1"/>
  <c r="AC67" i="1"/>
  <c r="X87" i="1"/>
  <c r="V105" i="1"/>
  <c r="AB67" i="1"/>
  <c r="AE109" i="1"/>
  <c r="Y91" i="1"/>
  <c r="X33" i="1"/>
  <c r="Y87" i="1"/>
  <c r="T121" i="1"/>
  <c r="AD109" i="1"/>
  <c r="X91" i="1"/>
  <c r="U105" i="1"/>
  <c r="T104" i="1"/>
  <c r="AA67" i="1"/>
  <c r="AD38" i="1"/>
  <c r="W91" i="1"/>
  <c r="Y33" i="1"/>
  <c r="W87" i="1"/>
  <c r="AA91" i="1"/>
  <c r="AB104" i="1"/>
  <c r="V38" i="1"/>
  <c r="V33" i="1"/>
  <c r="U25" i="1"/>
  <c r="AD59" i="1"/>
  <c r="AE38" i="1"/>
  <c r="AD53" i="1"/>
  <c r="AE91" i="1"/>
  <c r="V53" i="1"/>
  <c r="T53" i="1"/>
  <c r="T38" i="1"/>
  <c r="T91" i="1"/>
  <c r="U33" i="1"/>
  <c r="AE53" i="1"/>
  <c r="X38" i="1"/>
  <c r="W53" i="1"/>
  <c r="T105" i="1"/>
  <c r="U53" i="1"/>
  <c r="AB53" i="1"/>
  <c r="U38" i="1"/>
  <c r="V91" i="1"/>
  <c r="T33" i="1"/>
  <c r="AD104" i="1"/>
  <c r="X104" i="1"/>
  <c r="Y67" i="1"/>
  <c r="W38" i="1"/>
  <c r="W132" i="1"/>
  <c r="AD108" i="1"/>
  <c r="AB103" i="1"/>
  <c r="X108" i="1"/>
  <c r="V103" i="1"/>
  <c r="U108" i="1"/>
  <c r="Y115" i="1"/>
  <c r="AA108" i="1"/>
  <c r="U6" i="1"/>
  <c r="X126" i="1"/>
  <c r="X124" i="1"/>
  <c r="AB115" i="1"/>
  <c r="V21" i="1"/>
  <c r="AD124" i="1"/>
  <c r="V124" i="1"/>
  <c r="AC54" i="1"/>
  <c r="U13" i="1"/>
  <c r="V108" i="1"/>
  <c r="Y124" i="1"/>
  <c r="U124" i="1"/>
  <c r="AC10" i="1"/>
  <c r="AB54" i="1"/>
  <c r="U115" i="1"/>
  <c r="T126" i="1"/>
  <c r="AD27" i="1"/>
  <c r="AE54" i="1"/>
  <c r="Y103" i="1"/>
  <c r="X65" i="1"/>
  <c r="W3" i="1"/>
  <c r="V118" i="1"/>
  <c r="AB26" i="1"/>
  <c r="AC39" i="1"/>
  <c r="AC55" i="1"/>
  <c r="AA94" i="1"/>
  <c r="AA124" i="1"/>
  <c r="V54" i="1"/>
  <c r="AC64" i="1"/>
  <c r="AB132" i="1"/>
  <c r="AA103" i="1"/>
  <c r="AA89" i="1"/>
  <c r="T115" i="1"/>
  <c r="U65" i="1"/>
  <c r="T27" i="1"/>
  <c r="T108" i="1"/>
  <c r="V40" i="1"/>
  <c r="V9" i="1"/>
  <c r="T6" i="1"/>
  <c r="AD65" i="1"/>
  <c r="W9" i="1"/>
  <c r="X10" i="1"/>
  <c r="W108" i="1"/>
  <c r="W65" i="1"/>
  <c r="X132" i="1"/>
  <c r="W115" i="1"/>
  <c r="W103" i="1"/>
  <c r="X94" i="1"/>
  <c r="AA2" i="1"/>
  <c r="AC3" i="1"/>
  <c r="U39" i="1"/>
  <c r="T89" i="1"/>
  <c r="AB65" i="1"/>
  <c r="T93" i="1"/>
  <c r="AD40" i="1"/>
  <c r="X9" i="1"/>
  <c r="Y94" i="1"/>
  <c r="X40" i="1"/>
  <c r="AC118" i="1"/>
  <c r="V2" i="1"/>
  <c r="AB3" i="1"/>
  <c r="V94" i="1"/>
  <c r="AA54" i="1"/>
  <c r="AA115" i="1"/>
  <c r="AC65" i="1"/>
  <c r="U40" i="1"/>
  <c r="AB93" i="1"/>
  <c r="AD9" i="1"/>
  <c r="AE89" i="1"/>
  <c r="AD94" i="1"/>
  <c r="AE124" i="1"/>
  <c r="AD118" i="1"/>
  <c r="Y27" i="1"/>
  <c r="X118" i="1"/>
  <c r="W124" i="1"/>
  <c r="Y40" i="1"/>
  <c r="U94" i="1"/>
  <c r="U54" i="1"/>
  <c r="AA65" i="1"/>
  <c r="T40" i="1"/>
  <c r="AA93" i="1"/>
  <c r="AB6" i="1"/>
  <c r="AD115" i="1"/>
  <c r="AE2" i="1"/>
  <c r="AD89" i="1"/>
  <c r="AE94" i="1"/>
  <c r="AD3" i="1"/>
  <c r="X27" i="1"/>
  <c r="X2" i="1"/>
  <c r="X89" i="1"/>
  <c r="Y64" i="1"/>
  <c r="Y26" i="1"/>
  <c r="W40" i="1"/>
  <c r="AB118" i="1"/>
  <c r="U2" i="1"/>
  <c r="U3" i="1"/>
  <c r="AA118" i="1"/>
  <c r="T2" i="1"/>
  <c r="T3" i="1"/>
  <c r="T94" i="1"/>
  <c r="AC124" i="1"/>
  <c r="T54" i="1"/>
  <c r="AB13" i="1"/>
  <c r="T103" i="1"/>
  <c r="AC40" i="1"/>
  <c r="V93" i="1"/>
  <c r="AA6" i="1"/>
  <c r="AE115" i="1"/>
  <c r="AD26" i="1"/>
  <c r="AD103" i="1"/>
  <c r="AE3" i="1"/>
  <c r="AE93" i="1"/>
  <c r="Y39" i="1"/>
  <c r="W2" i="1"/>
  <c r="Y89" i="1"/>
  <c r="W64" i="1"/>
  <c r="W26" i="1"/>
  <c r="X54" i="1"/>
  <c r="T118" i="1"/>
  <c r="AE118" i="1"/>
  <c r="Y118" i="1"/>
  <c r="AC2" i="1"/>
  <c r="V3" i="1"/>
  <c r="AC94" i="1"/>
  <c r="AB124" i="1"/>
  <c r="AA13" i="1"/>
  <c r="AC103" i="1"/>
  <c r="V115" i="1"/>
  <c r="V27" i="1"/>
  <c r="AB108" i="1"/>
  <c r="AB40" i="1"/>
  <c r="U93" i="1"/>
  <c r="V6" i="1"/>
  <c r="AE103" i="1"/>
  <c r="AE108" i="1"/>
  <c r="W39" i="1"/>
  <c r="X13" i="1"/>
  <c r="Y2" i="1"/>
  <c r="W89" i="1"/>
  <c r="Y132" i="1"/>
  <c r="X103" i="1"/>
  <c r="Z21" i="1"/>
  <c r="Y21" i="1"/>
  <c r="X21" i="1"/>
  <c r="AD21" i="1"/>
  <c r="AC21" i="1"/>
  <c r="AA21" i="1"/>
  <c r="AB21" i="1"/>
  <c r="T21" i="1"/>
  <c r="Z52" i="1"/>
  <c r="AA52" i="1"/>
  <c r="V52" i="1"/>
  <c r="U52" i="1"/>
  <c r="T52" i="1"/>
  <c r="AB101" i="1"/>
  <c r="Z25" i="1"/>
  <c r="X25" i="1"/>
  <c r="Y25" i="1"/>
  <c r="AC25" i="1"/>
  <c r="W25" i="1"/>
  <c r="AB25" i="1"/>
  <c r="AA25" i="1"/>
  <c r="T25" i="1"/>
  <c r="AE25" i="1"/>
  <c r="Z109" i="1"/>
  <c r="AB109" i="1"/>
  <c r="AC109" i="1"/>
  <c r="AA109" i="1"/>
  <c r="T109" i="1"/>
  <c r="X109" i="1"/>
  <c r="Y109" i="1"/>
  <c r="W109" i="1"/>
  <c r="AC127" i="1"/>
  <c r="AE42" i="1"/>
  <c r="Y127" i="1"/>
  <c r="Y101" i="1"/>
  <c r="V101" i="1"/>
  <c r="AD87" i="1"/>
  <c r="W127" i="1"/>
  <c r="Z26" i="1"/>
  <c r="AA26" i="1"/>
  <c r="V26" i="1"/>
  <c r="AC26" i="1"/>
  <c r="T26" i="1"/>
  <c r="Z93" i="1"/>
  <c r="W93" i="1"/>
  <c r="X93" i="1"/>
  <c r="Y93" i="1"/>
  <c r="Z74" i="1"/>
  <c r="AC74" i="1"/>
  <c r="W74" i="1"/>
  <c r="Y74" i="1"/>
  <c r="X74" i="1"/>
  <c r="AE74" i="1"/>
  <c r="AD74" i="1"/>
  <c r="Z23" i="1"/>
  <c r="U23" i="1"/>
  <c r="V23" i="1"/>
  <c r="AA23" i="1"/>
  <c r="T23" i="1"/>
  <c r="AE23" i="1"/>
  <c r="AD23" i="1"/>
  <c r="Z117" i="1"/>
  <c r="AE117" i="1"/>
  <c r="AD117" i="1"/>
  <c r="W117" i="1"/>
  <c r="U117" i="1"/>
  <c r="Y117" i="1"/>
  <c r="V117" i="1"/>
  <c r="X117" i="1"/>
  <c r="AB117" i="1"/>
  <c r="AC117" i="1"/>
  <c r="Z111" i="1"/>
  <c r="AE111" i="1"/>
  <c r="AD111" i="1"/>
  <c r="T111" i="1"/>
  <c r="U111" i="1"/>
  <c r="Z64" i="1"/>
  <c r="AE64" i="1"/>
  <c r="X101" i="1"/>
  <c r="AA101" i="1"/>
  <c r="W101" i="1"/>
  <c r="Y111" i="1"/>
  <c r="Z7" i="1"/>
  <c r="T7" i="1"/>
  <c r="U7" i="1"/>
  <c r="AE7" i="1"/>
  <c r="AC7" i="1"/>
  <c r="AD7" i="1"/>
  <c r="AA7" i="1"/>
  <c r="Z18" i="1"/>
  <c r="AE18" i="1"/>
  <c r="U18" i="1"/>
  <c r="AB18" i="1"/>
  <c r="AA18" i="1"/>
  <c r="V18" i="1"/>
  <c r="AC18" i="1"/>
  <c r="X18" i="1"/>
  <c r="Y18" i="1"/>
  <c r="Z126" i="1"/>
  <c r="AD126" i="1"/>
  <c r="AE126" i="1"/>
  <c r="AA64" i="1"/>
  <c r="Z47" i="1"/>
  <c r="AD47" i="1"/>
  <c r="W47" i="1"/>
  <c r="Y47" i="1"/>
  <c r="X47" i="1"/>
  <c r="Z55" i="1"/>
  <c r="U55" i="1"/>
  <c r="V55" i="1"/>
  <c r="T55" i="1"/>
  <c r="AA55" i="1"/>
  <c r="X55" i="1"/>
  <c r="W55" i="1"/>
  <c r="AD55" i="1"/>
  <c r="AE55" i="1"/>
  <c r="V13" i="1"/>
  <c r="U64" i="1"/>
  <c r="AA111" i="1"/>
  <c r="AB52" i="1"/>
  <c r="AD10" i="1"/>
  <c r="Z132" i="1"/>
  <c r="AC132" i="1"/>
  <c r="U132" i="1"/>
  <c r="V132" i="1"/>
  <c r="AA132" i="1"/>
  <c r="T132" i="1"/>
  <c r="Z101" i="1"/>
  <c r="T101" i="1"/>
  <c r="Z127" i="1"/>
  <c r="AD127" i="1"/>
  <c r="V127" i="1"/>
  <c r="AA127" i="1"/>
  <c r="T127" i="1"/>
  <c r="U127" i="1"/>
  <c r="X127" i="1"/>
  <c r="Z59" i="1"/>
  <c r="AB59" i="1"/>
  <c r="AC59" i="1"/>
  <c r="T59" i="1"/>
  <c r="V59" i="1"/>
  <c r="U59" i="1"/>
  <c r="W59" i="1"/>
  <c r="Y59" i="1"/>
  <c r="X59" i="1"/>
  <c r="AA117" i="1"/>
  <c r="AE132" i="1"/>
  <c r="W111" i="1"/>
  <c r="Z72" i="1"/>
  <c r="AC72" i="1"/>
  <c r="AA72" i="1"/>
  <c r="AB72" i="1"/>
  <c r="V72" i="1"/>
  <c r="W72" i="1"/>
  <c r="Y72" i="1"/>
  <c r="X72" i="1"/>
  <c r="AE72" i="1"/>
  <c r="AD72" i="1"/>
  <c r="V64" i="1"/>
  <c r="T64" i="1"/>
  <c r="AC111" i="1"/>
  <c r="AC23" i="1"/>
  <c r="AC52" i="1"/>
  <c r="T18" i="1"/>
  <c r="AD25" i="1"/>
  <c r="AD64" i="1"/>
  <c r="W21" i="1"/>
  <c r="Z42" i="1"/>
  <c r="AC42" i="1"/>
  <c r="T42" i="1"/>
  <c r="AA42" i="1"/>
  <c r="U42" i="1"/>
  <c r="W42" i="1"/>
  <c r="V42" i="1"/>
  <c r="X52" i="1"/>
  <c r="AC126" i="1"/>
  <c r="X42" i="1"/>
  <c r="Y126" i="1"/>
  <c r="Y52" i="1"/>
  <c r="X7" i="1"/>
  <c r="X23" i="1"/>
  <c r="Z10" i="1"/>
  <c r="W10" i="1"/>
  <c r="Y10" i="1"/>
  <c r="T10" i="1"/>
  <c r="AA10" i="1"/>
  <c r="AB10" i="1"/>
  <c r="U10" i="1"/>
  <c r="AE10" i="1"/>
  <c r="Z6" i="1"/>
  <c r="AC6" i="1"/>
  <c r="X6" i="1"/>
  <c r="Y6" i="1"/>
  <c r="AD6" i="1"/>
  <c r="AE6" i="1"/>
  <c r="Z105" i="1"/>
  <c r="AB105" i="1"/>
  <c r="AC105" i="1"/>
  <c r="AA105" i="1"/>
  <c r="Y105" i="1"/>
  <c r="X105" i="1"/>
  <c r="Z13" i="1"/>
  <c r="AE13" i="1"/>
  <c r="AC13" i="1"/>
  <c r="AD13" i="1"/>
  <c r="Y13" i="1"/>
  <c r="W13" i="1"/>
  <c r="Z87" i="1"/>
  <c r="AA87" i="1"/>
  <c r="AC87" i="1"/>
  <c r="AB87" i="1"/>
  <c r="T87" i="1"/>
  <c r="U87" i="1"/>
  <c r="AB7" i="1"/>
  <c r="AA59" i="1"/>
  <c r="U126" i="1"/>
  <c r="AE21" i="1"/>
  <c r="Y42" i="1"/>
  <c r="W126" i="1"/>
  <c r="W52" i="1"/>
  <c r="W7" i="1"/>
  <c r="W23" i="1"/>
  <c r="AB55" i="1"/>
  <c r="V7" i="1"/>
  <c r="AB126" i="1"/>
  <c r="T47" i="1"/>
  <c r="AD18" i="1"/>
  <c r="Y7" i="1"/>
  <c r="Y23" i="1"/>
  <c r="Z121" i="1"/>
  <c r="AD121" i="1"/>
  <c r="X121" i="1"/>
  <c r="AE121" i="1"/>
  <c r="Y121" i="1"/>
  <c r="U121" i="1"/>
  <c r="V121" i="1"/>
  <c r="AB121" i="1"/>
  <c r="AC121" i="1"/>
  <c r="AB111" i="1"/>
  <c r="AB23" i="1"/>
  <c r="AB42" i="1"/>
  <c r="V111" i="1"/>
  <c r="X64" i="1"/>
  <c r="X26" i="1"/>
  <c r="U96" i="1"/>
  <c r="AC9" i="1"/>
  <c r="V67" i="1"/>
  <c r="X80" i="1"/>
  <c r="AB39" i="1"/>
  <c r="AC89" i="1"/>
  <c r="AC80" i="1"/>
  <c r="AB9" i="1"/>
  <c r="U67" i="1"/>
  <c r="T19" i="1"/>
  <c r="AC53" i="1"/>
  <c r="U70" i="1"/>
  <c r="AA39" i="1"/>
  <c r="AB89" i="1"/>
  <c r="AC91" i="1"/>
  <c r="AA77" i="1"/>
  <c r="AB80" i="1"/>
  <c r="AA9" i="1"/>
  <c r="T67" i="1"/>
  <c r="AD2" i="1"/>
  <c r="AD54" i="1"/>
  <c r="W27" i="1"/>
  <c r="Y108" i="1"/>
  <c r="Y19" i="1"/>
  <c r="X67" i="1"/>
  <c r="Y38" i="1"/>
  <c r="AA104" i="1"/>
  <c r="U80" i="1"/>
  <c r="AD96" i="1"/>
  <c r="U104" i="1"/>
  <c r="AB38" i="1"/>
  <c r="AA33" i="1"/>
  <c r="V65" i="1"/>
  <c r="AA27" i="1"/>
  <c r="AD67" i="1"/>
  <c r="AD19" i="1"/>
  <c r="AE39" i="1"/>
  <c r="Y96" i="1"/>
  <c r="Y65" i="1"/>
  <c r="W33" i="1"/>
  <c r="Y3" i="1"/>
  <c r="W54" i="1"/>
  <c r="V89" i="1"/>
  <c r="W128" i="1"/>
  <c r="V104" i="1"/>
  <c r="AC38" i="1"/>
  <c r="AB27" i="1"/>
  <c r="AE67" i="1"/>
  <c r="AE96" i="1"/>
  <c r="AD39" i="1"/>
  <c r="X96" i="1"/>
  <c r="Y128" i="1"/>
  <c r="V128" i="1"/>
  <c r="AA3" i="1"/>
  <c r="AC104" i="1"/>
  <c r="U103" i="1"/>
  <c r="AA38" i="1"/>
  <c r="AC27" i="1"/>
  <c r="AC108" i="1"/>
  <c r="AE9" i="1"/>
  <c r="AE19" i="1"/>
  <c r="AD80" i="1"/>
  <c r="AD33" i="1"/>
  <c r="X39" i="1"/>
  <c r="W96" i="1"/>
  <c r="X115" i="1"/>
  <c r="X3" i="1"/>
  <c r="Y54" i="1"/>
  <c r="S93" i="1" l="1" a="1"/>
  <c r="S93" i="1" s="1"/>
  <c r="S19" i="1" a="1"/>
  <c r="S19" i="1" s="1"/>
  <c r="S13" i="1" a="1"/>
  <c r="S13" i="1" s="1"/>
  <c r="S117" i="1" a="1"/>
  <c r="S117" i="1" s="1"/>
  <c r="S72" i="1" a="1"/>
  <c r="S72" i="1" s="1"/>
  <c r="S38" i="1" a="1"/>
  <c r="S38" i="1" s="1"/>
  <c r="S30" i="1" a="1"/>
  <c r="S30" i="1" s="1"/>
  <c r="S27" i="1" a="1"/>
  <c r="S27" i="1" s="1"/>
  <c r="S115" i="1" a="1"/>
  <c r="S115" i="1" s="1"/>
  <c r="S96" i="1" a="1"/>
  <c r="S96" i="1" s="1"/>
  <c r="S109" i="1" a="1"/>
  <c r="S109" i="1" s="1"/>
  <c r="S132" i="1" a="1"/>
  <c r="S132" i="1" s="1"/>
  <c r="S33" i="1" a="1"/>
  <c r="S33" i="1" s="1"/>
  <c r="S47" i="1" a="1"/>
  <c r="S47" i="1" s="1"/>
  <c r="S10" i="1" a="1"/>
  <c r="S10" i="1" s="1"/>
  <c r="S124" i="1" a="1"/>
  <c r="S124" i="1" s="1"/>
  <c r="S121" i="1" a="1"/>
  <c r="S121" i="1" s="1"/>
  <c r="S108" i="1" a="1"/>
  <c r="S108" i="1" s="1"/>
  <c r="S55" i="1" a="1"/>
  <c r="S55" i="1" s="1"/>
  <c r="S80" i="1" a="1"/>
  <c r="S80" i="1" s="1"/>
  <c r="S67" i="1" a="1"/>
  <c r="S67" i="1" s="1"/>
  <c r="S105" i="1" a="1"/>
  <c r="S105" i="1" s="1"/>
  <c r="S54" i="1" a="1"/>
  <c r="S54" i="1" s="1"/>
  <c r="S77" i="1" a="1"/>
  <c r="S77" i="1" s="1"/>
  <c r="S111" i="1" a="1"/>
  <c r="S111" i="1" s="1"/>
  <c r="S74" i="1" a="1"/>
  <c r="S74" i="1" s="1"/>
  <c r="S87" i="1" a="1"/>
  <c r="S87" i="1" s="1"/>
  <c r="S21" i="1" a="1"/>
  <c r="S21" i="1" s="1"/>
  <c r="S18" i="1" a="1"/>
  <c r="S18" i="1" s="1"/>
  <c r="S7" i="1" a="1"/>
  <c r="S7" i="1" s="1"/>
  <c r="S103" i="1" a="1"/>
  <c r="S103" i="1" s="1"/>
  <c r="S70" i="1" a="1"/>
  <c r="S70" i="1" s="1"/>
  <c r="S128" i="1" a="1"/>
  <c r="S128" i="1" s="1"/>
  <c r="S64" i="1" a="1"/>
  <c r="S64" i="1" s="1"/>
  <c r="S59" i="1" a="1"/>
  <c r="S59" i="1" s="1"/>
  <c r="S53" i="1" a="1"/>
  <c r="S53" i="1" s="1"/>
  <c r="S42" i="1" a="1"/>
  <c r="S42" i="1" s="1"/>
  <c r="S101" i="1" a="1"/>
  <c r="S101" i="1" s="1"/>
  <c r="S23" i="1" a="1"/>
  <c r="S23" i="1" s="1"/>
  <c r="S94" i="1" a="1"/>
  <c r="S94" i="1" s="1"/>
  <c r="S40" i="1" a="1"/>
  <c r="S40" i="1" s="1"/>
  <c r="S104" i="1" a="1"/>
  <c r="S104" i="1" s="1"/>
  <c r="S52" i="1" a="1"/>
  <c r="S52" i="1" s="1"/>
  <c r="S26" i="1" a="1"/>
  <c r="S26" i="1" s="1"/>
  <c r="S25" i="1" a="1"/>
  <c r="S25" i="1" s="1"/>
  <c r="S118" i="1" a="1"/>
  <c r="S118" i="1" s="1"/>
  <c r="S3" i="1" a="1"/>
  <c r="S3" i="1" s="1"/>
  <c r="S6" i="1" a="1"/>
  <c r="S6" i="1" s="1"/>
  <c r="S39" i="1" a="1"/>
  <c r="S39" i="1" s="1"/>
  <c r="S9" i="1" a="1"/>
  <c r="S9" i="1" s="1"/>
  <c r="S126" i="1" a="1"/>
  <c r="S126" i="1" s="1"/>
  <c r="S36" i="1" a="1"/>
  <c r="S36" i="1" s="1"/>
  <c r="S127" i="1" a="1"/>
  <c r="S127" i="1" s="1"/>
  <c r="S89" i="1" a="1"/>
  <c r="S89" i="1" s="1"/>
  <c r="S2" i="1" a="1"/>
  <c r="S2" i="1" s="1"/>
  <c r="S91" i="1" a="1"/>
  <c r="S91" i="1" s="1"/>
  <c r="S65" i="1" a="1"/>
  <c r="S65" i="1" s="1"/>
  <c r="S76" i="1" a="1"/>
  <c r="S76" i="1" s="1"/>
  <c r="S58" i="1" a="1"/>
  <c r="S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<sst xmlns="http://schemas.openxmlformats.org/spreadsheetml/2006/main" count="2033" uniqueCount="653">
  <si>
    <t>Section</t>
  </si>
  <si>
    <t>Academic Period</t>
  </si>
  <si>
    <t>Course Subjects</t>
  </si>
  <si>
    <t>Delivery Mode</t>
  </si>
  <si>
    <t>Meeting Patterns</t>
  </si>
  <si>
    <t>Course Tags</t>
  </si>
  <si>
    <t>ACC 401-SA.MBA.HYFX - Corporate Financial Accounting</t>
  </si>
  <si>
    <t>Spring A 2025 Simon</t>
  </si>
  <si>
    <t>Timothy Hungerford</t>
  </si>
  <si>
    <t>Accounting</t>
  </si>
  <si>
    <t>Lecture</t>
  </si>
  <si>
    <t>Online</t>
  </si>
  <si>
    <t>ACC 411-SB.MSA - Financial Statement Analysis with Data Analytics</t>
  </si>
  <si>
    <t>Spring B 2025 Simon</t>
  </si>
  <si>
    <t>Charles Wasley</t>
  </si>
  <si>
    <t>In-Person</t>
  </si>
  <si>
    <t>ACC 411-SB.MSA.L - Financial Statement Analysis-Lab</t>
  </si>
  <si>
    <t>Andrew Marsherall</t>
  </si>
  <si>
    <t>Laboratory</t>
  </si>
  <si>
    <t>ACC 418-SA.ELCT - Taxes &amp; Business Strategy</t>
  </si>
  <si>
    <t>Glenn Huels</t>
  </si>
  <si>
    <t>ACC 424-SA.MSA - Financial Reporting II</t>
  </si>
  <si>
    <t>ACC 436-SB.MSA - Research into Professional Accounting Standards</t>
  </si>
  <si>
    <t>Heidi Tribunella</t>
  </si>
  <si>
    <t>ACC 437-SA.MSA - Basic Fed Income Tax Acctg</t>
  </si>
  <si>
    <t>ACC 438-SP.MSA - Auditing II</t>
  </si>
  <si>
    <t>Spring 2025 Simon</t>
  </si>
  <si>
    <t>Thomas Tribunella</t>
  </si>
  <si>
    <t>ACC 439-SA.ELCT - Accounting Analytics for Forensics</t>
  </si>
  <si>
    <t>ACC 440-SB.MSA - Basic Income Tax-Business Entities and Gift/Estate Taxes</t>
  </si>
  <si>
    <t>ACC 501-SP.PHD - Accounting Seminar</t>
  </si>
  <si>
    <t>Joanna Wu</t>
  </si>
  <si>
    <t>ACC 510-SB.PHD - Accounting Research I</t>
  </si>
  <si>
    <t>ACC 511-SA.PHD - Accounting Research II</t>
  </si>
  <si>
    <t>AEC 510-SB.PHD - PhD Workshop in Applied Economics</t>
  </si>
  <si>
    <t>Ron Kaniel</t>
  </si>
  <si>
    <t>Applied Economics</t>
  </si>
  <si>
    <t>Ron Kaniel, Pavel Zryumov</t>
  </si>
  <si>
    <t>AEC 513-SA.PHD - Industrial Organization Theory</t>
  </si>
  <si>
    <t>Jeanine Miklos-Thal</t>
  </si>
  <si>
    <t>Jeanine Miklos-Thal, Greg Shaffer</t>
  </si>
  <si>
    <t>BPP 426-SA.ELCT - Macroeconomic Policy: Choices &amp; Outcomes</t>
  </si>
  <si>
    <t>Narayana Kocherlakota</t>
  </si>
  <si>
    <t>Business Environment and Public Policy</t>
  </si>
  <si>
    <t>STR 403-SB.EXP.HYFX - Organization and Strategy</t>
  </si>
  <si>
    <t>Michael Raith</t>
  </si>
  <si>
    <t>Competitive and Organization Strategy</t>
  </si>
  <si>
    <t>STR 403-SA.ELCT - Organization and Strategy</t>
  </si>
  <si>
    <t>STR 421-SA.ELCT - Competitive Strategy</t>
  </si>
  <si>
    <t>Roberto Colangelo</t>
  </si>
  <si>
    <t>STR 425-SB.ELCT.HYFX - Innovation Strategy</t>
  </si>
  <si>
    <t>STR 439-SB.ELCT1 - Advanced Pricing</t>
  </si>
  <si>
    <t>MKT 439-SB.ELCT1 - Advanced Pricing</t>
  </si>
  <si>
    <t>STR 439-SB.ELCT2 - Advanced Pricing</t>
  </si>
  <si>
    <t>MKT 439-SP.ELCT2 - Advanced Pricing</t>
  </si>
  <si>
    <t>CIS 401-SB.MBA1 - Information Systems for Management</t>
  </si>
  <si>
    <t>Roy Jones</t>
  </si>
  <si>
    <t>CIS 401-SB.MBA1.L - Info Systems for Management-Lab</t>
  </si>
  <si>
    <t>CIS 401-SB.MBA2 - Information Systems for Management</t>
  </si>
  <si>
    <t>CIS 401-SB.MBA2.L - Info Systems for Management-Lab</t>
  </si>
  <si>
    <t>CIS 415-SA.ELCT - Bus Proc Analysis &amp; Design</t>
  </si>
  <si>
    <t>David Tilson</t>
  </si>
  <si>
    <t>CIS 431-SB.ELCT1 - Big Data</t>
  </si>
  <si>
    <t>CIS 431-SB.ELCT2 - Big Data</t>
  </si>
  <si>
    <t>CIS 432-SA.ELCT1 - Machine Learning for Business Analytics</t>
  </si>
  <si>
    <t>MSM 532-SA.PHD - Machine Learning for Business Analytics</t>
  </si>
  <si>
    <t>Yaron Shaposhnik</t>
  </si>
  <si>
    <t>CIS 432-SA.ELCT2 - Machine Learning for Business Analytics</t>
  </si>
  <si>
    <t>CIS 433-SB.AIB - AI &amp; Deep Learning</t>
  </si>
  <si>
    <t>Huaxia Rui</t>
  </si>
  <si>
    <t>CIS 434-SB.AN1 - Social Media and Text Analytics</t>
  </si>
  <si>
    <t>CIS 434-SB.AN3 - Social Media and Text Analytics</t>
  </si>
  <si>
    <t>CIS 455-SP.AIB - AI Business Project</t>
  </si>
  <si>
    <t>Mitchell Sanders, John Handley</t>
  </si>
  <si>
    <t>CIS 461-SP.MBA1 - Strategy and Business Systems Consulting Practicum</t>
  </si>
  <si>
    <t>CIS 461-SP.MBA2 - Strategy and Business Systems Consulting Practicum</t>
  </si>
  <si>
    <t>Jeffrey Sokol</t>
  </si>
  <si>
    <t>CIS 465-SP.BUA - Business Analytics Project</t>
  </si>
  <si>
    <t>CIS 467-SA.AN1 - Data Management, Warehousing, &amp; Visualization</t>
  </si>
  <si>
    <t>Mikhail Lysyakov</t>
  </si>
  <si>
    <t>CIS 467-SA.AN1.L - Data Management, Warehousing, &amp; Visualization-Lab</t>
  </si>
  <si>
    <t>CIS 467-SA.AN2 - Data Management, Warehousing, &amp; Visualization</t>
  </si>
  <si>
    <t>CIS 467-SA.AN2.L - Data Management, Warehousing, &amp; Visualization-Lab</t>
  </si>
  <si>
    <t>CIS 467-SA.AN3 - Data Management, Warehousing, &amp; Visualization</t>
  </si>
  <si>
    <t>CIS 467-SA.AN3.L - Data Management, Warehousing, &amp; Visualization-Lab</t>
  </si>
  <si>
    <t>CIS 467-SA.ONLBA - Data Management, Warehousing, &amp; Visualization</t>
  </si>
  <si>
    <t>CIS 512B-SP.PHD - Advanced Topics in Information Systems II</t>
  </si>
  <si>
    <t>Huaxia Rui, Mikhail Lysyakov</t>
  </si>
  <si>
    <t>ENT 444-SB.ELCT.HYB - Entrepreneurial Finance</t>
  </si>
  <si>
    <t>FIN 444-SB.ELCT.HYB - Entrepreneurial Finance</t>
  </si>
  <si>
    <t>Entrepreneurship</t>
  </si>
  <si>
    <t>Hybrid</t>
  </si>
  <si>
    <t>EXP 485-SA.EXP.HYFX - New Venture Development</t>
  </si>
  <si>
    <t>David Oliveiri</t>
  </si>
  <si>
    <t>Executive Development</t>
  </si>
  <si>
    <t>FIN 402-SB.MBA.HYFX - Capital Budgeting &amp; Corporate Objectives</t>
  </si>
  <si>
    <t>Finance</t>
  </si>
  <si>
    <t>FIN 413-SB.ELCT - Corporate Finance</t>
  </si>
  <si>
    <t>FIN 418-SB.MSF1 - Quantitative Finance with Python</t>
  </si>
  <si>
    <t>Alan Moreira</t>
  </si>
  <si>
    <t>FIN 418-SB.MSF1.L - Quantitative Finance with Python-LAB</t>
  </si>
  <si>
    <t>FIN 418-SB.MSF2 - Quantitative Finance with Python</t>
  </si>
  <si>
    <t>FIN 418-SB.MSF2.L - Quantitative Finance with Python-LAB</t>
  </si>
  <si>
    <t>FIN 421-SA.ELCT - Asset Management</t>
  </si>
  <si>
    <t>Richard Insalaco</t>
  </si>
  <si>
    <t>FIN 430-SB.MSF1 - Risk Management</t>
  </si>
  <si>
    <t>FIN 430-SB.MSF2 - Risk Management</t>
  </si>
  <si>
    <t>Daniel Burnside</t>
  </si>
  <si>
    <t>FIN 438-SA.ELCT - Mergers &amp; Acquisitions</t>
  </si>
  <si>
    <t>Yosef Asher Kalmenovitz</t>
  </si>
  <si>
    <t>FIN 446-SB.ELCT - Financial Technology</t>
  </si>
  <si>
    <t>Yukun Liu</t>
  </si>
  <si>
    <t>FIN 448-SA.MSF1 - Fixed Income Securities</t>
  </si>
  <si>
    <t>Pavel Zryumov</t>
  </si>
  <si>
    <t>FIN 448-SA.MSF2 - Fixed Income Securities</t>
  </si>
  <si>
    <t>FIN 450-SP.MBA - Finance Project</t>
  </si>
  <si>
    <t>FIN 465-SP.MSF1 - Applied Finance Project</t>
  </si>
  <si>
    <t>Daniel Burnside, Derek Mohr, Robert Novy-Marx</t>
  </si>
  <si>
    <t>FIN 465-SP.MSF2 - Applied Finance Project</t>
  </si>
  <si>
    <t>FIN 478-SA.MSF.HYB - Introduction to AI and Business</t>
  </si>
  <si>
    <t>Liza Mohr</t>
  </si>
  <si>
    <t>Liza Mohr, Daniel Keating</t>
  </si>
  <si>
    <t>FIN 511-SB.PHD - Continuous Time Theory in Finance</t>
  </si>
  <si>
    <t>FIN 512-SA.PHD - Empirical Asset Pricing</t>
  </si>
  <si>
    <t>FIN 525-SB.PHD - Macro-Finance</t>
  </si>
  <si>
    <t>GBA 411-SA.MBA.BL - Business Modeling</t>
  </si>
  <si>
    <t>Ravindra Mantena</t>
  </si>
  <si>
    <t>General Business Administration</t>
  </si>
  <si>
    <t>GBA 411-SA.MBA.GD - Business Modeling</t>
  </si>
  <si>
    <t>GBA 439-SA.ELCT.HYFX - Elements of Leadership</t>
  </si>
  <si>
    <t>Thomas Shaw</t>
  </si>
  <si>
    <t>GBA 441-SB.ELCT - Bus Ethics &amp; Corp Soc Resp</t>
  </si>
  <si>
    <t>Andras Miklos</t>
  </si>
  <si>
    <t>GBA 468P-SA.AN1 - Prescriptive Analytics with Python</t>
  </si>
  <si>
    <t>GBA 468P-SA.AN3 - Prescriptive Analytics with Python</t>
  </si>
  <si>
    <t>GBA 473-SA.ONLBA - Data-Driven Decision Making</t>
  </si>
  <si>
    <t>GBA 478-SB.ELCT.HYB - AI &amp; Business</t>
  </si>
  <si>
    <t>HSM 430-SA.MMM - Health Sciences Mgmt &amp; Strat</t>
  </si>
  <si>
    <t>Samuel Ogie</t>
  </si>
  <si>
    <t>Health Sciences</t>
  </si>
  <si>
    <t>HSM 437-SB.ELCT - Managing Health Care Operations</t>
  </si>
  <si>
    <t>Vera Tilson</t>
  </si>
  <si>
    <t>HSM 440-SB.ELCT.HYFX - Evolving Medical Markets</t>
  </si>
  <si>
    <t>HSM 452-SA.ELCT - Health Care Acctg &amp; Finance</t>
  </si>
  <si>
    <t>Gerard Wedig</t>
  </si>
  <si>
    <t>MGC 402-SB.MBA1 - Interpersonal Persuasion</t>
  </si>
  <si>
    <t>Amanda Lohiser</t>
  </si>
  <si>
    <t>Management Communications</t>
  </si>
  <si>
    <t>MGC 402-SB.MBA2 - Interpersonal Persuasion</t>
  </si>
  <si>
    <t>Carol Shuherk</t>
  </si>
  <si>
    <t>MGC 406-SB.MBA1 - Communication for Professionals</t>
  </si>
  <si>
    <t>Ekaterina Malova</t>
  </si>
  <si>
    <t>MGC 406-SB.MBA2 - Communication for Professionals</t>
  </si>
  <si>
    <t>MGC 406-SB.MBA3 - Communication for Professionals</t>
  </si>
  <si>
    <t>Young Sun Lee</t>
  </si>
  <si>
    <t>MGC 501-SA.PHD - Management Communications</t>
  </si>
  <si>
    <t>MSM 511-SP.PHD - Adv Topics in CIS and OM</t>
  </si>
  <si>
    <t>Management Science Models</t>
  </si>
  <si>
    <t>Ricky Roet Green, Yaron Shaposhnik</t>
  </si>
  <si>
    <t>MSM 512-SA.PHD - Operations Management: Business Problems Context</t>
  </si>
  <si>
    <t>OMG 402-SA.MBA.GD - Operations Management</t>
  </si>
  <si>
    <t>MSM 512-SA.PHD.L - Oper Mgmnt: Bus Problems Context-Lab</t>
  </si>
  <si>
    <t>MSM 522-SB.PHD - Optimization</t>
  </si>
  <si>
    <t>MKT 402-SA.EXP.HYFX - Marketing Management</t>
  </si>
  <si>
    <t>Ronald Goettler</t>
  </si>
  <si>
    <t>Marketing</t>
  </si>
  <si>
    <t>MKT 412-SB.ELCT - Marketing Research</t>
  </si>
  <si>
    <t>Paul Nelson</t>
  </si>
  <si>
    <t>MKT 413-SA.ELCT.HYB - Applied Product Management</t>
  </si>
  <si>
    <t>Zachary Roth</t>
  </si>
  <si>
    <t>MKT 414-SA.ELCT - Pricing Policies</t>
  </si>
  <si>
    <t>Teck Yong Tan</t>
  </si>
  <si>
    <t>MKT 421-SA.ELCT.HYB - Advanced Marketing Strategy</t>
  </si>
  <si>
    <t>Mitchell Lovett</t>
  </si>
  <si>
    <t>MKT 431-SB.ELCT - Consumer Behavior</t>
  </si>
  <si>
    <t>Arun Lakshmanan</t>
  </si>
  <si>
    <t>MKT 432-SA.ELCT - New Product Strategy</t>
  </si>
  <si>
    <t>Daniel Keating</t>
  </si>
  <si>
    <t>MKT 437-SA.ELCT1 - Digital Marketing Strategy</t>
  </si>
  <si>
    <t>Elena Nescio</t>
  </si>
  <si>
    <t>MKT 437-SA.ELCT2 - Digital Marketing Strategy</t>
  </si>
  <si>
    <t>MKT 438-SA.ELCT - B2B Pricing</t>
  </si>
  <si>
    <t>MKT 440-SA.ELCT1 - Pricing Analytics</t>
  </si>
  <si>
    <t>Takeaki Sunada</t>
  </si>
  <si>
    <t>MKT 440-SA.ELCT2 - Pricing Analytics</t>
  </si>
  <si>
    <t>MKT 441-SP.MBA - Brand Management Workshop</t>
  </si>
  <si>
    <t>MKT 449-SA.ELCT - Global Marketing Strategy</t>
  </si>
  <si>
    <t>MKT 450-SP.MBA - Product Management Workshop</t>
  </si>
  <si>
    <t>MKT 451-SB.ELCT - Consumer and Brand Research</t>
  </si>
  <si>
    <t>MKT 465-SP.MKA - Marketing Analytics Project</t>
  </si>
  <si>
    <t>MKT 511-SB.PHD - Core Research Topics In Quantitative Marketing</t>
  </si>
  <si>
    <t>Mitchell Lovett, Paul Ellickson</t>
  </si>
  <si>
    <t>MKT 512-SA.PHD - Adv Topics in Quant Mkt Res</t>
  </si>
  <si>
    <t>Paul Ellickson</t>
  </si>
  <si>
    <t>Operations Management</t>
  </si>
  <si>
    <t>OMG 402-SA.MBA.BL - Operations Management</t>
  </si>
  <si>
    <t>OMG 411-SA.ELCT - Supply Chain Analytics</t>
  </si>
  <si>
    <t>John Raffensperger</t>
  </si>
  <si>
    <t>OMG 416-SB.ELCT - Project Management</t>
  </si>
  <si>
    <t>Units</t>
  </si>
  <si>
    <t>Instructors</t>
  </si>
  <si>
    <t>Format</t>
  </si>
  <si>
    <t>STEM</t>
  </si>
  <si>
    <t>SPHD|Simon PhD</t>
  </si>
  <si>
    <t xml:space="preserve">Urs Waelchli </t>
  </si>
  <si>
    <t>Times</t>
  </si>
  <si>
    <t xml:space="preserve">Wednesday </t>
  </si>
  <si>
    <t xml:space="preserve"> 5:40 PM - 9:00 PM</t>
  </si>
  <si>
    <t xml:space="preserve">Mon/Wed </t>
  </si>
  <si>
    <t xml:space="preserve"> 10:30 AM - 12:00 PM</t>
  </si>
  <si>
    <t xml:space="preserve">Monday </t>
  </si>
  <si>
    <t xml:space="preserve">Tues/Thurs </t>
  </si>
  <si>
    <t xml:space="preserve"> 1:40 PM - 3:10 PM</t>
  </si>
  <si>
    <t xml:space="preserve"> 3:30 PM - 5:00 PM</t>
  </si>
  <si>
    <t xml:space="preserve">Thursday </t>
  </si>
  <si>
    <t xml:space="preserve"> 5:40 PM - 8:25 PM</t>
  </si>
  <si>
    <t xml:space="preserve"> 8:40 AM - 10:50 AM</t>
  </si>
  <si>
    <t xml:space="preserve"> 9:50 AM - 12:00 PM</t>
  </si>
  <si>
    <t xml:space="preserve"> 1:30 PM - 3:40 PM</t>
  </si>
  <si>
    <t xml:space="preserve"> 10:30 AM - 11:30 PM</t>
  </si>
  <si>
    <t xml:space="preserve"> 8:40 AM - 10:10 AM</t>
  </si>
  <si>
    <t xml:space="preserve"> 8:40 AM - 9:40 AM</t>
  </si>
  <si>
    <t xml:space="preserve"> 1:40 PM - 2:40 PM</t>
  </si>
  <si>
    <t xml:space="preserve"> 7:00 PM - 9:00 PM</t>
  </si>
  <si>
    <t xml:space="preserve"> 1:00 PM - 2:20 PM</t>
  </si>
  <si>
    <t xml:space="preserve"> 2:50 PM - 3:50 PM</t>
  </si>
  <si>
    <t xml:space="preserve">Tuesday </t>
  </si>
  <si>
    <t xml:space="preserve"> 1:40 PM - 3:50 PM</t>
  </si>
  <si>
    <t xml:space="preserve"> 5:50 PM - 8:50 PM</t>
  </si>
  <si>
    <t xml:space="preserve"> 2:00 PM - 4:10 PM</t>
  </si>
  <si>
    <t xml:space="preserve"> 1:00 PM - 3:10 PM</t>
  </si>
  <si>
    <t>Mon/Wed/Thurs</t>
  </si>
  <si>
    <t>HyFlex</t>
  </si>
  <si>
    <t>GBA 474-SB.ONLBA - Advanced Analytics-Driven Decisions</t>
  </si>
  <si>
    <t>MKT 472-SB.ONLBA - Marketing Management Analytics</t>
  </si>
  <si>
    <t>FIN 434-SA.ELCT - Investments&amp;Trading Strategy</t>
  </si>
  <si>
    <t>Information Systems &amp; Technology</t>
  </si>
  <si>
    <t>SPRING SEMESTER 2025</t>
  </si>
  <si>
    <t>January 13, Monday</t>
  </si>
  <si>
    <t>Spring-A Term Begins</t>
  </si>
  <si>
    <t>January 20, Monday</t>
  </si>
  <si>
    <t>MLK Holiday--No Classes</t>
  </si>
  <si>
    <t>January 24, Friday</t>
  </si>
  <si>
    <t>Make-Up Day for Monday 1/20</t>
  </si>
  <si>
    <t>February 28, Friday</t>
  </si>
  <si>
    <t>End of Classes for Spring-A</t>
  </si>
  <si>
    <t>March 3-6, Mon-Thurs</t>
  </si>
  <si>
    <t>Spring-A Final Exams</t>
  </si>
  <si>
    <t>March 7-16, Fri-Sun</t>
  </si>
  <si>
    <t>Spring Break</t>
  </si>
  <si>
    <t>March 17, Monday</t>
  </si>
  <si>
    <t>Spring-B Term Begins</t>
  </si>
  <si>
    <t>May 2, Friday</t>
  </si>
  <si>
    <t>End of Classes for Spring-B</t>
  </si>
  <si>
    <t>May 5-8, Mon-Thurs</t>
  </si>
  <si>
    <t>Spring-B Final Exams</t>
  </si>
  <si>
    <t>Program</t>
  </si>
  <si>
    <t>MBA</t>
  </si>
  <si>
    <t>MSF</t>
  </si>
  <si>
    <t>MSA</t>
  </si>
  <si>
    <t>AIB</t>
  </si>
  <si>
    <t>OMSBA</t>
  </si>
  <si>
    <t>PHD</t>
  </si>
  <si>
    <t>Elective</t>
  </si>
  <si>
    <t>MSBA</t>
  </si>
  <si>
    <t>MSMA</t>
  </si>
  <si>
    <t>MMM</t>
  </si>
  <si>
    <t>EMBA</t>
  </si>
  <si>
    <t>Data1</t>
  </si>
  <si>
    <t>Data 2</t>
  </si>
  <si>
    <t>data3</t>
  </si>
  <si>
    <t>BA/MA/AIB</t>
  </si>
  <si>
    <t>end time</t>
  </si>
  <si>
    <t>Start time</t>
  </si>
  <si>
    <t>Friday</t>
  </si>
  <si>
    <t>OMG 402-SA.MBA.GD.L - Operations Management-Lab</t>
  </si>
  <si>
    <t>OMG 402-SA.MBA.BL.L - Operations Management-Lab</t>
  </si>
  <si>
    <t>MKT 449X-SA.ELCT.IMRS - Global Marketing Strategy in Brazil</t>
  </si>
  <si>
    <t>GBA 411-SA.MBA.BL.W - Business Modeling-Workshop</t>
  </si>
  <si>
    <t>GBA 411-SA.MBA.GD.W - Business Modeling-Workshop</t>
  </si>
  <si>
    <t>FIN 442X-SA.ELCT.IMRS - International Finance</t>
  </si>
  <si>
    <t>Spring A</t>
  </si>
  <si>
    <t>Spring B</t>
  </si>
  <si>
    <t>Immersion Class dates</t>
  </si>
  <si>
    <t>MKT449X</t>
  </si>
  <si>
    <t>FIN442X</t>
  </si>
  <si>
    <t>1/18, 2/1, 2/15, 3/1</t>
  </si>
  <si>
    <t>3/22, 4/5, 4/12, 4/26</t>
  </si>
  <si>
    <t>EXP485 will meet on 5/3 not 4/26</t>
  </si>
  <si>
    <t>EXP485 will meet on 1/17 not 1/18</t>
  </si>
  <si>
    <t>1/26, 2/16, 2/23</t>
  </si>
  <si>
    <t>9am - Noon</t>
  </si>
  <si>
    <t>Tuesday Nights in Spring A</t>
  </si>
  <si>
    <t>3/23, 4/6, 4/27</t>
  </si>
  <si>
    <t>ENT442X</t>
  </si>
  <si>
    <t>9am - Noon (ONLINE)</t>
  </si>
  <si>
    <t>EMBA Class Dates</t>
  </si>
  <si>
    <t>EMBA Schedule</t>
  </si>
  <si>
    <t>Immersion Schedule</t>
  </si>
  <si>
    <t>MMM Class Dates</t>
  </si>
  <si>
    <t>1/18, 2/15</t>
  </si>
  <si>
    <t>Course Name</t>
  </si>
  <si>
    <t>Course Section</t>
  </si>
  <si>
    <t>MMM Schedule</t>
  </si>
  <si>
    <t>Jinyang Zheng</t>
  </si>
  <si>
    <t>Emily Zhang</t>
  </si>
  <si>
    <t>Paul Nelson, Christopher Huels</t>
  </si>
  <si>
    <t>MKT 441P-SP.PMBA</t>
  </si>
  <si>
    <t>MKT 450P-SP.PMBA</t>
  </si>
  <si>
    <t xml:space="preserve">SP.MBA </t>
  </si>
  <si>
    <t>PMBA</t>
  </si>
  <si>
    <t>CIS 461P-SP.PMBA</t>
  </si>
  <si>
    <t>Sam Ogie</t>
  </si>
  <si>
    <t>7:00 PM - 9:00 PM</t>
  </si>
  <si>
    <t>ONLINE MSBA</t>
  </si>
  <si>
    <t>CIS467 - Zhang</t>
  </si>
  <si>
    <t>GBA473 - D. Tilson</t>
  </si>
  <si>
    <t>5:40 PM - 9:00 PM</t>
  </si>
  <si>
    <t>PMBA Projects</t>
  </si>
  <si>
    <t xml:space="preserve">FIN450P (PMBA Project - Burnside + GBA401 - D. Tilson) </t>
  </si>
  <si>
    <t>MKT450P (PMBA Project - Roth + GBA401 - D. Tilson) - Roth</t>
  </si>
  <si>
    <t>MKT441P (PMBA Project - Nelson / C. Huels + GBA401 -  D. Tilson)</t>
  </si>
  <si>
    <t>CIS461P (PMBA Project - Ogie + GBA401 -  D. Tilson)</t>
  </si>
  <si>
    <t>MBA Projects</t>
  </si>
  <si>
    <t xml:space="preserve"> FIN450 (MBA Project) - Burnside</t>
  </si>
  <si>
    <t>MKT450 (MBA Project) - Roth</t>
  </si>
  <si>
    <t>MKT441 (MBA Project) - Nelson / C. Huels</t>
  </si>
  <si>
    <t>ELECTIVE</t>
  </si>
  <si>
    <t>CIS/MKT465/CIS455 - Analytics Non/Ext</t>
  </si>
  <si>
    <t>MKT449X - Colangelo (20 max)</t>
  </si>
  <si>
    <t>BPP426 - Kocherlakota</t>
  </si>
  <si>
    <t>HSM465 - Jones (HYFLEX) - MMM Non-Matric</t>
  </si>
  <si>
    <t>FIN438 - Kalmenovitz</t>
  </si>
  <si>
    <t>MKT440 - 2 - Sunada</t>
  </si>
  <si>
    <t>MKT438 - Tan</t>
  </si>
  <si>
    <t>MKT414 - Tan (EMBA hyflex)</t>
  </si>
  <si>
    <t>FIN421 - Insalaco</t>
  </si>
  <si>
    <t>OMG413 - Raffensperger</t>
  </si>
  <si>
    <t>FIN434 - Burnside</t>
  </si>
  <si>
    <t>HSM452 - Wedig</t>
  </si>
  <si>
    <t>MKT437 - 2 - Nescio (75 max)</t>
  </si>
  <si>
    <t>CIS415 - D. Tilson</t>
  </si>
  <si>
    <t>OMG411 - Raffensperger</t>
  </si>
  <si>
    <t>STR440 - Brickley</t>
  </si>
  <si>
    <t>ENT445 - Washington</t>
  </si>
  <si>
    <t>Analytics</t>
  </si>
  <si>
    <t xml:space="preserve">ACC418 - MSA - Huels </t>
  </si>
  <si>
    <t>ACC438 - MSA - T. Tribunella (35 max) 5:40 - 8:25</t>
  </si>
  <si>
    <t>ACC439 - MSA - Hungerford</t>
  </si>
  <si>
    <t>ACC401 (HYFLEX) - Hungerford</t>
  </si>
  <si>
    <t>STR421 - Colangelo</t>
  </si>
  <si>
    <t>ALL</t>
  </si>
  <si>
    <t>Evening Class Period</t>
  </si>
  <si>
    <t>3:30 - 5:00</t>
  </si>
  <si>
    <t>MKT413 - Roth (HYBRID) - NO MBAs</t>
  </si>
  <si>
    <t>STR403 - Raith</t>
  </si>
  <si>
    <t>CIS432 - 2 - Shaposhnik</t>
  </si>
  <si>
    <t>PhD</t>
  </si>
  <si>
    <t>MSF2</t>
  </si>
  <si>
    <t>MSF1</t>
  </si>
  <si>
    <t>FIN478 - MSF non-ext - Keating / L. Mohr</t>
  </si>
  <si>
    <t>ACC437 - H. Tribunella</t>
  </si>
  <si>
    <t>Analytics 2</t>
  </si>
  <si>
    <t>Analytics 3</t>
  </si>
  <si>
    <t>Analytics 1</t>
  </si>
  <si>
    <t>Afternoon Class Period 2</t>
  </si>
  <si>
    <t>1:40 - 3:10</t>
  </si>
  <si>
    <t>MKT432 - Keating</t>
  </si>
  <si>
    <t>MKT440 - 1 - Sunada</t>
  </si>
  <si>
    <t>CIS461 - D. Tilson / Sokol</t>
  </si>
  <si>
    <t>CIS432 - 1 - Shaposhnik</t>
  </si>
  <si>
    <t>2:00 - 4:10</t>
  </si>
  <si>
    <t>MKT512 - Ellickson</t>
  </si>
  <si>
    <t>1:30 - 3:40</t>
  </si>
  <si>
    <t>AEC513 - Miklos-Thal, Shaffer</t>
  </si>
  <si>
    <t>FIN512 - Moreira</t>
  </si>
  <si>
    <t>1:00 - 3:10</t>
  </si>
  <si>
    <t>MSM511 - Roet-Green, Shaposhnik</t>
  </si>
  <si>
    <t>1:00 - 2:20</t>
  </si>
  <si>
    <t>CIS512B - Rui, Lysyakov</t>
  </si>
  <si>
    <t>MSF Project Meeting times</t>
  </si>
  <si>
    <t>ACC424 - Huels</t>
  </si>
  <si>
    <t>AI</t>
  </si>
  <si>
    <t>CIS467 Lab - A3</t>
  </si>
  <si>
    <t>CIS467 - A3 - Lysyakov</t>
  </si>
  <si>
    <t>Afternoon Class Period 1</t>
  </si>
  <si>
    <t>12:00 - 1:40</t>
  </si>
  <si>
    <t>Clubs, Career Management, 
Alumni/Community Engagement</t>
  </si>
  <si>
    <t>10:30 - 12:00</t>
  </si>
  <si>
    <t xml:space="preserve">MKT421 - Lovett (HYBRID) (48 max) </t>
  </si>
  <si>
    <t>GBA419A - Frye</t>
  </si>
  <si>
    <t>MKT437 - 1 - Nescio (65 max)</t>
  </si>
  <si>
    <t>GBA419 - Harrison</t>
  </si>
  <si>
    <t>10:45 - 12:15</t>
  </si>
  <si>
    <t>FIN465 - MSF2 - Burnside + Novy-Marx + D. Mohr + Others</t>
  </si>
  <si>
    <t>FIN448 - MSF1 - Zryumov</t>
  </si>
  <si>
    <t>GBA468 - L. Mohr (BA Core)</t>
  </si>
  <si>
    <t>CIS467 Lab - A1</t>
  </si>
  <si>
    <t>CIS467 - A1 - Lysyakov</t>
  </si>
  <si>
    <t>GBA411 Workshop (90 min)</t>
  </si>
  <si>
    <t>GBA411 - Mantena</t>
  </si>
  <si>
    <t>OMG402 Lab (90 min)</t>
  </si>
  <si>
    <t>OMG402 - V. Tilson</t>
  </si>
  <si>
    <t>Morning Class Period 2</t>
  </si>
  <si>
    <t>8:40 - 10:50</t>
  </si>
  <si>
    <t>ACC511 - Wasley</t>
  </si>
  <si>
    <t>MBA Gold Cohort</t>
  </si>
  <si>
    <t>MBA  Blue Cohort</t>
  </si>
  <si>
    <t>8:40 - 10:10</t>
  </si>
  <si>
    <t>FIN448 - MSF2 - Zryumov</t>
  </si>
  <si>
    <t>GBA485A - Roth</t>
  </si>
  <si>
    <t>1/18 and 2/15</t>
  </si>
  <si>
    <t>FIN465 - MSF1 - Burnside + Novy-Marx + D. Mohr + Others</t>
  </si>
  <si>
    <t>Asynchrnous Classes</t>
  </si>
  <si>
    <t>HSM430 - Ogie</t>
  </si>
  <si>
    <t>MMM Weekend Classes</t>
  </si>
  <si>
    <t>MSM532 - CIS432 (1:40 - 3:10)</t>
  </si>
  <si>
    <t>MSM512 - OMG402 (10:30 - 12:00)</t>
  </si>
  <si>
    <t xml:space="preserve">PhD cross-listings </t>
  </si>
  <si>
    <t>EMBA dates</t>
  </si>
  <si>
    <t>CIS467 Lab - A2</t>
  </si>
  <si>
    <t>CIS467 - A2 - Lysyakov</t>
  </si>
  <si>
    <t>MGC501 - Lee</t>
  </si>
  <si>
    <t>MKT402 - Goettler</t>
  </si>
  <si>
    <t>ACC501 - All ACC faculty</t>
  </si>
  <si>
    <t>EXP485 - Oliveiri</t>
  </si>
  <si>
    <t>PhD Classes w/out set schedule</t>
  </si>
  <si>
    <t>EMBA Classes (8:00am - 1:30pm) HYFLEX</t>
  </si>
  <si>
    <t>GBA468 - A1 - L. Mohr</t>
  </si>
  <si>
    <t>FIN442X - Waelchli
1/26, 2/16, 2/23
9am - Noon
(ONLINE)</t>
  </si>
  <si>
    <t>GBA439 - Shaw 
Dates 1/18, 2/1, 2/15, 3/1 
HYFLEX</t>
  </si>
  <si>
    <t>International Immersion - Switzerland</t>
  </si>
  <si>
    <t>Weekend Electives Classes</t>
  </si>
  <si>
    <t>Morning Class Period 1</t>
  </si>
  <si>
    <t>Time</t>
  </si>
  <si>
    <t>Type</t>
  </si>
  <si>
    <t>FRIDAY</t>
  </si>
  <si>
    <t>THURSDAY</t>
  </si>
  <si>
    <t>WEDNESDAY</t>
  </si>
  <si>
    <t>TUESDAY</t>
  </si>
  <si>
    <t>MONDAY</t>
  </si>
  <si>
    <t>Column1</t>
  </si>
  <si>
    <t>International Immersion -  Singapore</t>
  </si>
  <si>
    <t>GBA442 - Netzley
Dates/Times 
TBD</t>
  </si>
  <si>
    <t>FIN418 - MSF1 - Moreira</t>
  </si>
  <si>
    <t>FIN430 - MSF2 -  Waelchli (HYBRID)</t>
  </si>
  <si>
    <t>New York City Immersion</t>
  </si>
  <si>
    <t>ENT442X - Kessler/Katz
3/23, 4/6, 4/27
9am - Noon</t>
  </si>
  <si>
    <t>MSM491 (90min lab on Thurs)</t>
  </si>
  <si>
    <t>ACC510 - Wu</t>
  </si>
  <si>
    <t>MSM522 - Shaposhnik</t>
  </si>
  <si>
    <t>9:50 - 12:00</t>
  </si>
  <si>
    <t>MGC402 - 1 - Lohiser (9:50 - 12:00)</t>
  </si>
  <si>
    <t>CIS401 - 2 - Jones</t>
  </si>
  <si>
    <t>CIS401 - 2 - Lab</t>
  </si>
  <si>
    <t>CIS434 - Analytics 1 - Zheng</t>
  </si>
  <si>
    <t>CIS433 - AI - Rui (Cap at 60)</t>
  </si>
  <si>
    <t>ACC411 - Wasley</t>
  </si>
  <si>
    <t>ACC440 - H. Tribunella</t>
  </si>
  <si>
    <t>FIN430 - MSF1 -  Waelchli (HYBRID)</t>
  </si>
  <si>
    <t>FIN418 - MSF2 - Moreira</t>
  </si>
  <si>
    <t>AEC510 - Kaniel, Zryumov</t>
  </si>
  <si>
    <t>10:30 - 12:40</t>
  </si>
  <si>
    <t>MKT451 - Nelson</t>
  </si>
  <si>
    <t>CIS431 - A - D. Tilson (60 max)</t>
  </si>
  <si>
    <t>CIS401 - 1 - Jones</t>
  </si>
  <si>
    <t>CIS401 - 1 - Lab</t>
  </si>
  <si>
    <t>MGC402 - 2 - Shuherk (1:40 - 3:50)</t>
  </si>
  <si>
    <t>1:40 - 3:50</t>
  </si>
  <si>
    <t>CIS434 - Analytics 3 - Zheng</t>
  </si>
  <si>
    <t>ACC436 - MSA NonExt- H. Tribunella</t>
  </si>
  <si>
    <t>FIN418 Lab - MSF1 - (1:40 - 2:40)</t>
  </si>
  <si>
    <t>FIN418 Lab - MSF2 - (2:50 - 3:50)</t>
  </si>
  <si>
    <t>FIN525 - Kocherlakota</t>
  </si>
  <si>
    <t>FIN511 - Kaniel</t>
  </si>
  <si>
    <t>MKT511 - Lovett, Ellickson</t>
  </si>
  <si>
    <t>CIS461 - D. Tilson (team meetings)</t>
  </si>
  <si>
    <t>STR439/MKT439 - 1 - Miklos-Thal</t>
  </si>
  <si>
    <t>CIS431 - B - D. Tilson (60 max)</t>
  </si>
  <si>
    <t>MSF - Project meeting Times</t>
  </si>
  <si>
    <t>FIN402/EXP480 - Kaniel  (HYFLEX)</t>
  </si>
  <si>
    <t>MGC406 - Malova (20 max)</t>
  </si>
  <si>
    <t>MGC406 - Shuherk (20 max)</t>
  </si>
  <si>
    <t>MGC406 - Lee (20 max)</t>
  </si>
  <si>
    <t>FIN413 - Kaniel</t>
  </si>
  <si>
    <t>STR425 - Colangelo (HYFLEX)</t>
  </si>
  <si>
    <t>MKT431 - Lakshmanan</t>
  </si>
  <si>
    <t xml:space="preserve">HSM440 - Ogie (HYFLEX) </t>
  </si>
  <si>
    <t>MKT412 - Nelson</t>
  </si>
  <si>
    <t>STR439/MKT439 - 2 - Miklos-Thal</t>
  </si>
  <si>
    <t>FIN446 - Liu</t>
  </si>
  <si>
    <t>OMG416 - Sokol</t>
  </si>
  <si>
    <t>FIN444 - Waelchli (HYFLEX)</t>
  </si>
  <si>
    <t>GBA441 - Miklos</t>
  </si>
  <si>
    <t>GBA478 - L. Mohr / Keating (HYBRID)</t>
  </si>
  <si>
    <t>MKT450 (MBA Project) - Roth (HYBRID)</t>
  </si>
  <si>
    <t>FIN450 (MBA Project) - Burnside</t>
  </si>
  <si>
    <t>CIS461P (PMBA Project) - Ogie</t>
  </si>
  <si>
    <t>MKT441P (PMBA Project) - Nelson / C. Huels</t>
  </si>
  <si>
    <t>MKT450P (PMBA Project) - Roth</t>
  </si>
  <si>
    <t>FIN450P (PMBA Project) - Burnside</t>
  </si>
  <si>
    <t>HSM437 - V. Tilson</t>
  </si>
  <si>
    <t>GBA474 - L. Mohr</t>
  </si>
  <si>
    <t> </t>
  </si>
  <si>
    <t>MKT472 - Nelson</t>
  </si>
  <si>
    <t>GBA485A-SA.ONL</t>
  </si>
  <si>
    <t>Asynch</t>
  </si>
  <si>
    <t>ACC 401-SA.MBA.HYFX</t>
  </si>
  <si>
    <t>ACC 418-SA.ELCT</t>
  </si>
  <si>
    <t>ACC 424-SA.MSA</t>
  </si>
  <si>
    <t>ACC 437-SA.MSA</t>
  </si>
  <si>
    <t>ACC 439-SA.ELCT</t>
  </si>
  <si>
    <t>ACC 511-SA.PHD</t>
  </si>
  <si>
    <t>AEC 513-SA.PHD</t>
  </si>
  <si>
    <t>BPP 426-SA.ELCT</t>
  </si>
  <si>
    <t>CIS 415-SA.ELCT</t>
  </si>
  <si>
    <t>CIS 432-SA.ELCT1</t>
  </si>
  <si>
    <t>CIS 432-SA.ELCT2</t>
  </si>
  <si>
    <t>CIS 467-SA.AN1</t>
  </si>
  <si>
    <t>CIS 467-SA.AN1.L</t>
  </si>
  <si>
    <t>CIS 467-SA.AN2</t>
  </si>
  <si>
    <t>CIS 467-SA.AN2.L</t>
  </si>
  <si>
    <t>CIS 467-SA.AN3</t>
  </si>
  <si>
    <t>CIS 467-SA.AN3.L</t>
  </si>
  <si>
    <t>CIS 467-SA.ONLBA</t>
  </si>
  <si>
    <t>EXP 485-SA.EXP.HYFX</t>
  </si>
  <si>
    <t>FIN 421-SA.ELCT</t>
  </si>
  <si>
    <t>FIN 434-SA.ELCT</t>
  </si>
  <si>
    <t>FIN 438-SA.ELCT</t>
  </si>
  <si>
    <t>FIN 442X-SA.ELCT.IMRS</t>
  </si>
  <si>
    <t>FIN 448-SA.MSF1</t>
  </si>
  <si>
    <t>FIN 448-SA.MSF2</t>
  </si>
  <si>
    <t>FIN 478-SA.MSF.HYB</t>
  </si>
  <si>
    <t>FIN 512-SA.PHD</t>
  </si>
  <si>
    <t>GBA 411-SA.MBA.BL</t>
  </si>
  <si>
    <t>GBA 411-SA.MBA.BL.W</t>
  </si>
  <si>
    <t>GBA 411-SA.MBA.GD</t>
  </si>
  <si>
    <t>GBA 411-SA.MBA.GD.W</t>
  </si>
  <si>
    <t>GBA 439-SA.ELCT.HYFX</t>
  </si>
  <si>
    <t>GBA 468P-SA.AN1</t>
  </si>
  <si>
    <t>GBA 468P-SA.AN3</t>
  </si>
  <si>
    <t>GBA 473-SA.ONLBA</t>
  </si>
  <si>
    <t>HSM 430-SA.MMM</t>
  </si>
  <si>
    <t>HSM 452-SA.ELCT</t>
  </si>
  <si>
    <t>MGC 501-SA.PHD</t>
  </si>
  <si>
    <t>MKT 402-SA.EXP.HYFX</t>
  </si>
  <si>
    <t>MKT 413-SA.ELCT.HYB</t>
  </si>
  <si>
    <t>MKT 414-SA.ELCT</t>
  </si>
  <si>
    <t>MKT 421-SA.ELCT.HYB</t>
  </si>
  <si>
    <t>MKT 432-SA.ELCT</t>
  </si>
  <si>
    <t>MKT 437-SA.ELCT1</t>
  </si>
  <si>
    <t>MKT 437-SA.ELCT2</t>
  </si>
  <si>
    <t>MKT 438-SA.ELCT</t>
  </si>
  <si>
    <t>MKT 440-SA.ELCT1</t>
  </si>
  <si>
    <t>MKT 440-SA.ELCT2</t>
  </si>
  <si>
    <t>MKT 449-SA.ELCT</t>
  </si>
  <si>
    <t>MKT 449X-SA.ELCT.IMRS</t>
  </si>
  <si>
    <t>MKT 512-SA.PHD</t>
  </si>
  <si>
    <t>MSM 512-SA.PHD</t>
  </si>
  <si>
    <t>MSM 512-SA.PHD.L</t>
  </si>
  <si>
    <t>MSM 532-SA.PHD</t>
  </si>
  <si>
    <t>OMG 402-SA.MBA.BL</t>
  </si>
  <si>
    <t>OMG 402-SA.MBA.BL.L</t>
  </si>
  <si>
    <t>OMG 402-SA.MBA.GD</t>
  </si>
  <si>
    <t>OMG 402-SA.MBA.GD.L</t>
  </si>
  <si>
    <t>OMG 411-SA.ELCT</t>
  </si>
  <si>
    <t>STR 403-SA.ELCT</t>
  </si>
  <si>
    <t>STR 421-SA.ELCT</t>
  </si>
  <si>
    <t>ACC 411-SB.MSA</t>
  </si>
  <si>
    <t>ACC 411-SB.MSA.L</t>
  </si>
  <si>
    <t>ACC 436-SB.MSA</t>
  </si>
  <si>
    <t>ACC 440-SB.MSA</t>
  </si>
  <si>
    <t>ACC 510-SB.PHD</t>
  </si>
  <si>
    <t>AEC 510-SB.PHD</t>
  </si>
  <si>
    <t>CIS 401-SB.MBA1</t>
  </si>
  <si>
    <t>CIS 401-SB.MBA1.L</t>
  </si>
  <si>
    <t>CIS 401-SB.MBA2</t>
  </si>
  <si>
    <t>CIS 401-SB.MBA2.L</t>
  </si>
  <si>
    <t>CIS 431-SB.ELCT1</t>
  </si>
  <si>
    <t>CIS 431-SB.ELCT2</t>
  </si>
  <si>
    <t>CIS 433-SB.AIB</t>
  </si>
  <si>
    <t>CIS 434-SB.AN1</t>
  </si>
  <si>
    <t>CIS 434-SB.AN3</t>
  </si>
  <si>
    <t>FIN 402-SB.MBA.HYFX</t>
  </si>
  <si>
    <t>FIN 413-SB.ELCT</t>
  </si>
  <si>
    <t>FIN 418-SB.MSF1</t>
  </si>
  <si>
    <t>FIN 418-SB.MSF1.L</t>
  </si>
  <si>
    <t>FIN 418-SB.MSF2</t>
  </si>
  <si>
    <t>FIN 418-SB.MSF2.L</t>
  </si>
  <si>
    <t>FIN 430-SB.MSF1</t>
  </si>
  <si>
    <t>FIN 430-SB.MSF2</t>
  </si>
  <si>
    <t>FIN 446-SB.ELCT</t>
  </si>
  <si>
    <t>FIN 511-SB.PHD</t>
  </si>
  <si>
    <t>FIN 525-SB.PHD</t>
  </si>
  <si>
    <t>GBA 441-SB.ELCT</t>
  </si>
  <si>
    <t>GBA 474-SB.ONLBA</t>
  </si>
  <si>
    <t>GBA 478-SB.ELCT.HYB</t>
  </si>
  <si>
    <t>HSM 437-SB.ELCT</t>
  </si>
  <si>
    <t>HSM 440-SB.ELCT.HYFX</t>
  </si>
  <si>
    <t>MGC 402-SB.MBA1</t>
  </si>
  <si>
    <t>MGC 402-SB.MBA2</t>
  </si>
  <si>
    <t>MGC 406-SB.MBA1</t>
  </si>
  <si>
    <t>MGC 406-SB.MBA2</t>
  </si>
  <si>
    <t>MGC 406-SB.MBA3</t>
  </si>
  <si>
    <t>MKT 412-SB.ELCT</t>
  </si>
  <si>
    <t>MKT 431-SB.ELCT</t>
  </si>
  <si>
    <t>MKT 439-SB.ELCT1</t>
  </si>
  <si>
    <t>MKT 439-SP.ELCT2</t>
  </si>
  <si>
    <t>MKT 451-SB.ELCT</t>
  </si>
  <si>
    <t>MKT 472-SB.ONLBA</t>
  </si>
  <si>
    <t>MKT 511-SB.PHD</t>
  </si>
  <si>
    <t>MSM 522-SB.PHD</t>
  </si>
  <si>
    <t>OMG 416-SB.ELCT</t>
  </si>
  <si>
    <t>STR 403-SB.EXP.HYFX</t>
  </si>
  <si>
    <t>STR 425-SB.ELCT.HYFX</t>
  </si>
  <si>
    <t>STR 439-SB.ELCT1</t>
  </si>
  <si>
    <t>STR 439-SB.ELCT2</t>
  </si>
  <si>
    <t>ACC 438-SP.MSA</t>
  </si>
  <si>
    <t>ACC 501-SP.PHD</t>
  </si>
  <si>
    <t>CIS 455-SP.AIB</t>
  </si>
  <si>
    <t>CIS 461-SP.MBA1</t>
  </si>
  <si>
    <t>CIS 461-SP.MBA2</t>
  </si>
  <si>
    <t>CIS 465-SP.BUA</t>
  </si>
  <si>
    <t>CIS 512B-SP.PHD</t>
  </si>
  <si>
    <t>FIN 450-SP.MBA</t>
  </si>
  <si>
    <t>FIN 465-SP.MSF1</t>
  </si>
  <si>
    <t>FIN 465-SP.MSF2</t>
  </si>
  <si>
    <t>MKT 441-SP.MBA</t>
  </si>
  <si>
    <t>MKT 450-SP.MBA</t>
  </si>
  <si>
    <t>MKT 465-SP.MKA</t>
  </si>
  <si>
    <t>MSM 511-SP.PHD</t>
  </si>
  <si>
    <t>ENT 444-SB.ELCT.HYFX</t>
  </si>
  <si>
    <t>FIN 444-SB.ELCT.HYFX</t>
  </si>
  <si>
    <t>Location</t>
  </si>
  <si>
    <t>Schlegel Room 207</t>
  </si>
  <si>
    <t>Schlegel Room 102</t>
  </si>
  <si>
    <t>Gleason Room 119</t>
  </si>
  <si>
    <t>Gleason Room 120</t>
  </si>
  <si>
    <t>Schlegel Room 107</t>
  </si>
  <si>
    <t>Gleason Room 118</t>
  </si>
  <si>
    <t>Schlegel Room 407</t>
  </si>
  <si>
    <t>Schlegel Hall Room 401</t>
  </si>
  <si>
    <t>Schlegel Room 103</t>
  </si>
  <si>
    <t>Schlegel Room 301A</t>
  </si>
  <si>
    <t>N/A</t>
  </si>
  <si>
    <t>Gleason Room 318</t>
  </si>
  <si>
    <t>Schlegel Room 301B</t>
  </si>
  <si>
    <t>GBA 401-SA.MBA</t>
  </si>
  <si>
    <t>Mon/Wed</t>
  </si>
  <si>
    <t>Structured Problem Solving</t>
  </si>
  <si>
    <t>GBA401-SA.MBA - Structured Problem Solving</t>
  </si>
  <si>
    <t>Foundations of Python</t>
  </si>
  <si>
    <t>GBA485A-SA.ONL - Foundations of Python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</si>
</sst>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409]h:mm\ AM/PM;@"/>
  </numFmts>
  <fonts count="38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Proxima Nova Bold"/>
    </font>
    <font>
      <sz val="12"/>
      <color rgb="FF003B71"/>
      <name val="Proxima Nova Medium"/>
    </font>
    <font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rgb="FFFF0000"/>
      <name val="Calibri"/>
      <family val="2"/>
    </font>
    <font>
      <strike/>
      <sz val="12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C535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CE3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349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2349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00FFFF"/>
        <bgColor rgb="FF000000"/>
      </patternFill>
    </fill>
  </fills>
  <borders count="3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9">
    <xf numFmtId="0" fontId="0" fillId="0" borderId="0" xfId="0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1"/>
    <xf numFmtId="0" fontId="16" fillId="5" borderId="7" xfId="1" applyFont="1" applyFill="1" applyBorder="1" applyAlignment="1">
      <alignment horizontal="center" vertical="center" wrapText="1"/>
    </xf>
    <xf numFmtId="0" fontId="2" fillId="5" borderId="7" xfId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20" fillId="8" borderId="4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20" fillId="10" borderId="4" xfId="1" applyFont="1" applyFill="1" applyBorder="1" applyAlignment="1">
      <alignment horizontal="center" vertical="center" wrapText="1"/>
    </xf>
    <xf numFmtId="0" fontId="20" fillId="11" borderId="4" xfId="1" applyFont="1" applyFill="1" applyBorder="1" applyAlignment="1">
      <alignment horizontal="center" vertical="center" wrapText="1"/>
    </xf>
    <xf numFmtId="0" fontId="15" fillId="12" borderId="4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20" fillId="13" borderId="4" xfId="1" applyFont="1" applyFill="1" applyBorder="1" applyAlignment="1">
      <alignment horizontal="center" vertical="center" wrapText="1"/>
    </xf>
    <xf numFmtId="0" fontId="15" fillId="14" borderId="4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10" fillId="18" borderId="4" xfId="1" applyFont="1" applyFill="1" applyBorder="1" applyAlignment="1">
      <alignment horizontal="center" vertical="center" wrapText="1"/>
    </xf>
    <xf numFmtId="0" fontId="18" fillId="19" borderId="0" xfId="1" applyFont="1" applyFill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30" fillId="20" borderId="4" xfId="1" applyFont="1" applyFill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6" fillId="8" borderId="4" xfId="1" applyFont="1" applyFill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10" fillId="11" borderId="4" xfId="1" applyFont="1" applyFill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0" fillId="15" borderId="4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19" fillId="0" borderId="0" xfId="1" applyFont="1"/>
    <xf numFmtId="0" fontId="20" fillId="15" borderId="4" xfId="1" applyFont="1" applyFill="1" applyBorder="1" applyAlignment="1">
      <alignment horizontal="center" vertical="center" wrapText="1"/>
    </xf>
    <xf numFmtId="0" fontId="15" fillId="25" borderId="4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32" fillId="26" borderId="23" xfId="1" applyFont="1" applyFill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33" fillId="30" borderId="32" xfId="1" applyFont="1" applyFill="1" applyBorder="1" applyAlignment="1">
      <alignment horizontal="center" vertical="center" wrapText="1"/>
    </xf>
    <xf numFmtId="0" fontId="33" fillId="30" borderId="10" xfId="1" applyFont="1" applyFill="1" applyBorder="1" applyAlignment="1">
      <alignment horizontal="center" vertical="center" wrapText="1"/>
    </xf>
    <xf numFmtId="0" fontId="34" fillId="30" borderId="10" xfId="1" applyFont="1" applyFill="1" applyBorder="1" applyAlignment="1">
      <alignment horizontal="center" vertical="center" wrapText="1"/>
    </xf>
    <xf numFmtId="0" fontId="34" fillId="30" borderId="12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18" fillId="19" borderId="6" xfId="1" applyFont="1" applyFill="1" applyBorder="1" applyAlignment="1">
      <alignment horizontal="center" vertical="center" wrapText="1"/>
    </xf>
    <xf numFmtId="0" fontId="18" fillId="19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2" fillId="31" borderId="0" xfId="1" applyFill="1"/>
    <xf numFmtId="0" fontId="20" fillId="31" borderId="4" xfId="1" applyFont="1" applyFill="1" applyBorder="1" applyAlignment="1">
      <alignment horizontal="center" vertical="center" wrapText="1"/>
    </xf>
    <xf numFmtId="0" fontId="32" fillId="19" borderId="23" xfId="1" applyFont="1" applyFill="1" applyBorder="1" applyAlignment="1">
      <alignment horizontal="center" vertical="center" wrapText="1"/>
    </xf>
    <xf numFmtId="0" fontId="20" fillId="32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wrapText="1"/>
    </xf>
    <xf numFmtId="0" fontId="20" fillId="21" borderId="4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16" fillId="28" borderId="23" xfId="1" applyFont="1" applyFill="1" applyBorder="1" applyAlignment="1">
      <alignment horizontal="center" vertical="center" wrapText="1"/>
    </xf>
    <xf numFmtId="0" fontId="32" fillId="33" borderId="0" xfId="1" applyFont="1" applyFill="1" applyAlignment="1">
      <alignment horizontal="center" vertical="center" wrapText="1"/>
    </xf>
    <xf numFmtId="0" fontId="18" fillId="19" borderId="23" xfId="1" applyFont="1" applyFill="1" applyBorder="1" applyAlignment="1">
      <alignment horizontal="center" vertical="center" wrapText="1"/>
    </xf>
    <xf numFmtId="0" fontId="20" fillId="20" borderId="4" xfId="1" applyFont="1" applyFill="1" applyBorder="1" applyAlignment="1">
      <alignment horizontal="center" vertical="center" wrapText="1"/>
    </xf>
    <xf numFmtId="0" fontId="10" fillId="20" borderId="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25" fillId="19" borderId="4" xfId="1" applyFont="1" applyFill="1" applyBorder="1" applyAlignment="1">
      <alignment horizontal="center" vertical="center" wrapText="1"/>
    </xf>
    <xf numFmtId="0" fontId="10" fillId="31" borderId="4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22" fillId="21" borderId="4" xfId="1" applyFont="1" applyFill="1" applyBorder="1" applyAlignment="1">
      <alignment horizontal="center" vertical="center" wrapText="1"/>
    </xf>
    <xf numFmtId="0" fontId="2" fillId="0" borderId="4" xfId="1" applyBorder="1" applyAlignment="1">
      <alignment wrapText="1"/>
    </xf>
    <xf numFmtId="0" fontId="20" fillId="7" borderId="4" xfId="1" applyFont="1" applyFill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19" fillId="0" borderId="4" xfId="1" applyFont="1" applyBorder="1"/>
    <xf numFmtId="0" fontId="18" fillId="34" borderId="6" xfId="1" applyFont="1" applyFill="1" applyBorder="1" applyAlignment="1">
      <alignment horizontal="center" vertical="center" wrapText="1"/>
    </xf>
    <xf numFmtId="0" fontId="10" fillId="34" borderId="4" xfId="1" applyFont="1" applyFill="1" applyBorder="1" applyAlignment="1">
      <alignment horizontal="center" vertical="center" wrapText="1"/>
    </xf>
    <xf numFmtId="0" fontId="19" fillId="34" borderId="4" xfId="1" applyFont="1" applyFill="1" applyBorder="1" applyAlignment="1">
      <alignment horizontal="center" vertical="center" wrapText="1"/>
    </xf>
    <xf numFmtId="0" fontId="19" fillId="34" borderId="5" xfId="1" applyFont="1" applyFill="1" applyBorder="1" applyAlignment="1">
      <alignment horizontal="center" vertical="center" wrapText="1"/>
    </xf>
    <xf numFmtId="0" fontId="25" fillId="35" borderId="0" xfId="1" applyFont="1" applyFill="1" applyAlignment="1">
      <alignment horizontal="center" vertical="center" wrapText="1"/>
    </xf>
    <xf numFmtId="0" fontId="25" fillId="35" borderId="4" xfId="1" applyFont="1" applyFill="1" applyBorder="1" applyAlignment="1">
      <alignment horizontal="center" vertical="center" wrapText="1"/>
    </xf>
    <xf numFmtId="0" fontId="31" fillId="34" borderId="4" xfId="1" applyFont="1" applyFill="1" applyBorder="1" applyAlignment="1">
      <alignment horizontal="center" vertical="center" wrapText="1"/>
    </xf>
    <xf numFmtId="0" fontId="10" fillId="32" borderId="33" xfId="1" applyFont="1" applyFill="1" applyBorder="1" applyAlignment="1">
      <alignment horizontal="center" vertical="center" wrapText="1"/>
    </xf>
    <xf numFmtId="0" fontId="20" fillId="32" borderId="33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0" fillId="14" borderId="4" xfId="1" applyFont="1" applyFill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19" fillId="0" borderId="6" xfId="1" applyFont="1" applyBorder="1"/>
    <xf numFmtId="0" fontId="10" fillId="32" borderId="4" xfId="1" applyFont="1" applyFill="1" applyBorder="1" applyAlignment="1">
      <alignment horizontal="center" vertical="center" wrapText="1"/>
    </xf>
    <xf numFmtId="0" fontId="35" fillId="15" borderId="4" xfId="1" applyFont="1" applyFill="1" applyBorder="1" applyAlignment="1">
      <alignment horizontal="center" vertical="center" wrapText="1"/>
    </xf>
    <xf numFmtId="0" fontId="10" fillId="21" borderId="4" xfId="1" applyFont="1" applyFill="1" applyBorder="1" applyAlignment="1">
      <alignment horizontal="center" vertical="center" wrapText="1"/>
    </xf>
    <xf numFmtId="0" fontId="20" fillId="36" borderId="4" xfId="1" applyFont="1" applyFill="1" applyBorder="1" applyAlignment="1">
      <alignment horizontal="center" vertical="center" wrapText="1"/>
    </xf>
    <xf numFmtId="0" fontId="26" fillId="36" borderId="4" xfId="1" applyFont="1" applyFill="1" applyBorder="1" applyAlignment="1">
      <alignment horizontal="center" wrapText="1"/>
    </xf>
    <xf numFmtId="0" fontId="36" fillId="36" borderId="4" xfId="1" applyFont="1" applyFill="1" applyBorder="1" applyAlignment="1">
      <alignment horizontal="center" wrapText="1"/>
    </xf>
    <xf numFmtId="0" fontId="18" fillId="0" borderId="18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" fillId="0" borderId="0" xfId="2"/>
    <xf numFmtId="0" fontId="15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6" fillId="5" borderId="7" xfId="2" applyFont="1" applyFill="1" applyBorder="1" applyAlignment="1">
      <alignment horizontal="center" vertical="center" wrapText="1"/>
    </xf>
    <xf numFmtId="0" fontId="1" fillId="5" borderId="7" xfId="2" applyFill="1" applyBorder="1" applyAlignment="1">
      <alignment horizontal="center" vertical="center"/>
    </xf>
    <xf numFmtId="0" fontId="1" fillId="0" borderId="8" xfId="2" applyBorder="1"/>
    <xf numFmtId="0" fontId="15" fillId="5" borderId="9" xfId="2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/>
    </xf>
    <xf numFmtId="0" fontId="1" fillId="0" borderId="11" xfId="2" applyBorder="1"/>
    <xf numFmtId="0" fontId="16" fillId="0" borderId="12" xfId="2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3" fillId="0" borderId="4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8" fillId="6" borderId="17" xfId="2" applyFont="1" applyFill="1" applyBorder="1" applyAlignment="1">
      <alignment horizontal="center" vertical="center" wrapText="1"/>
    </xf>
    <xf numFmtId="0" fontId="19" fillId="6" borderId="0" xfId="2" applyFont="1" applyFill="1" applyAlignment="1">
      <alignment horizontal="center" vertical="center" wrapText="1"/>
    </xf>
    <xf numFmtId="0" fontId="15" fillId="6" borderId="4" xfId="2" applyFont="1" applyFill="1" applyBorder="1" applyAlignment="1">
      <alignment horizontal="center" vertical="center" wrapText="1"/>
    </xf>
    <xf numFmtId="0" fontId="22" fillId="6" borderId="4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5" fillId="7" borderId="4" xfId="2" applyFont="1" applyFill="1" applyBorder="1" applyAlignment="1">
      <alignment horizontal="center" vertical="center" wrapText="1"/>
    </xf>
    <xf numFmtId="0" fontId="25" fillId="7" borderId="16" xfId="2" applyFont="1" applyFill="1" applyBorder="1" applyAlignment="1">
      <alignment horizontal="center" vertical="center" wrapText="1"/>
    </xf>
    <xf numFmtId="0" fontId="16" fillId="7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8" borderId="4" xfId="2" applyFont="1" applyFill="1" applyBorder="1" applyAlignment="1">
      <alignment horizontal="center" vertical="center" wrapText="1"/>
    </xf>
    <xf numFmtId="0" fontId="20" fillId="8" borderId="4" xfId="2" applyFont="1" applyFill="1" applyBorder="1" applyAlignment="1">
      <alignment horizontal="center" vertical="center" wrapText="1"/>
    </xf>
    <xf numFmtId="0" fontId="15" fillId="9" borderId="4" xfId="2" applyFont="1" applyFill="1" applyBorder="1" applyAlignment="1">
      <alignment horizontal="center" vertical="center" wrapText="1"/>
    </xf>
    <xf numFmtId="0" fontId="10" fillId="9" borderId="4" xfId="2" applyFont="1" applyFill="1" applyBorder="1" applyAlignment="1">
      <alignment horizontal="center" vertical="center" wrapText="1"/>
    </xf>
    <xf numFmtId="0" fontId="10" fillId="10" borderId="4" xfId="2" applyFont="1" applyFill="1" applyBorder="1" applyAlignment="1">
      <alignment horizontal="center" vertical="center" wrapText="1"/>
    </xf>
    <xf numFmtId="0" fontId="20" fillId="10" borderId="4" xfId="2" applyFont="1" applyFill="1" applyBorder="1" applyAlignment="1">
      <alignment horizontal="center" vertical="center" wrapText="1"/>
    </xf>
    <xf numFmtId="0" fontId="20" fillId="11" borderId="4" xfId="2" applyFont="1" applyFill="1" applyBorder="1" applyAlignment="1">
      <alignment horizontal="center" vertical="center" wrapText="1"/>
    </xf>
    <xf numFmtId="0" fontId="15" fillId="12" borderId="4" xfId="2" applyFont="1" applyFill="1" applyBorder="1" applyAlignment="1">
      <alignment horizontal="center" vertical="center" wrapText="1"/>
    </xf>
    <xf numFmtId="0" fontId="10" fillId="13" borderId="4" xfId="2" applyFont="1" applyFill="1" applyBorder="1" applyAlignment="1">
      <alignment horizontal="center" vertical="center" wrapText="1"/>
    </xf>
    <xf numFmtId="0" fontId="20" fillId="13" borderId="4" xfId="2" applyFont="1" applyFill="1" applyBorder="1" applyAlignment="1">
      <alignment horizontal="center" vertical="center" wrapText="1"/>
    </xf>
    <xf numFmtId="0" fontId="26" fillId="13" borderId="4" xfId="2" applyFont="1" applyFill="1" applyBorder="1" applyAlignment="1">
      <alignment horizontal="center" vertical="center" wrapText="1"/>
    </xf>
    <xf numFmtId="0" fontId="15" fillId="14" borderId="4" xfId="2" applyFont="1" applyFill="1" applyBorder="1" applyAlignment="1">
      <alignment horizontal="center" vertical="center" wrapText="1"/>
    </xf>
    <xf numFmtId="0" fontId="26" fillId="15" borderId="4" xfId="2" applyFont="1" applyFill="1" applyBorder="1" applyAlignment="1">
      <alignment horizontal="center" vertical="center" wrapText="1"/>
    </xf>
    <xf numFmtId="0" fontId="20" fillId="16" borderId="4" xfId="2" applyFont="1" applyFill="1" applyBorder="1" applyAlignment="1">
      <alignment horizontal="center" vertical="center" wrapText="1"/>
    </xf>
    <xf numFmtId="0" fontId="10" fillId="17" borderId="4" xfId="2" applyFont="1" applyFill="1" applyBorder="1" applyAlignment="1">
      <alignment horizontal="center" vertical="center" wrapText="1"/>
    </xf>
    <xf numFmtId="0" fontId="15" fillId="17" borderId="4" xfId="2" applyFont="1" applyFill="1" applyBorder="1" applyAlignment="1">
      <alignment horizontal="center" vertical="center" wrapText="1"/>
    </xf>
    <xf numFmtId="0" fontId="10" fillId="18" borderId="4" xfId="2" applyFont="1" applyFill="1" applyBorder="1" applyAlignment="1">
      <alignment horizontal="center" vertical="center" wrapText="1"/>
    </xf>
    <xf numFmtId="0" fontId="18" fillId="19" borderId="0" xfId="2" applyFont="1" applyFill="1" applyAlignment="1">
      <alignment horizontal="center" vertical="center" wrapText="1"/>
    </xf>
    <xf numFmtId="0" fontId="27" fillId="0" borderId="4" xfId="2" applyFont="1" applyBorder="1" applyAlignment="1">
      <alignment horizontal="center"/>
    </xf>
    <xf numFmtId="0" fontId="27" fillId="0" borderId="4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28" fillId="0" borderId="4" xfId="2" applyFont="1" applyBorder="1" applyAlignment="1">
      <alignment horizontal="center" vertical="center" wrapText="1"/>
    </xf>
    <xf numFmtId="0" fontId="29" fillId="0" borderId="19" xfId="2" applyFont="1" applyBorder="1" applyAlignment="1">
      <alignment horizontal="center" vertical="center" wrapText="1"/>
    </xf>
    <xf numFmtId="0" fontId="30" fillId="20" borderId="4" xfId="2" applyFont="1" applyFill="1" applyBorder="1" applyAlignment="1">
      <alignment horizontal="center" vertical="center" wrapText="1"/>
    </xf>
    <xf numFmtId="0" fontId="26" fillId="20" borderId="4" xfId="2" applyFont="1" applyFill="1" applyBorder="1" applyAlignment="1">
      <alignment horizontal="center" vertical="center" wrapText="1"/>
    </xf>
    <xf numFmtId="0" fontId="24" fillId="8" borderId="4" xfId="2" applyFont="1" applyFill="1" applyBorder="1" applyAlignment="1">
      <alignment horizontal="center" vertical="center" wrapText="1"/>
    </xf>
    <xf numFmtId="0" fontId="21" fillId="8" borderId="4" xfId="2" applyFont="1" applyFill="1" applyBorder="1" applyAlignment="1">
      <alignment horizontal="center" vertical="center" wrapText="1"/>
    </xf>
    <xf numFmtId="0" fontId="29" fillId="0" borderId="7" xfId="2" applyFont="1" applyBorder="1" applyAlignment="1">
      <alignment horizontal="center" vertical="center" wrapText="1"/>
    </xf>
    <xf numFmtId="0" fontId="30" fillId="8" borderId="20" xfId="2" applyFont="1" applyFill="1" applyBorder="1" applyAlignment="1">
      <alignment horizontal="center" vertical="center" wrapText="1"/>
    </xf>
    <xf numFmtId="0" fontId="26" fillId="8" borderId="4" xfId="2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31" fillId="0" borderId="4" xfId="2" applyFont="1" applyBorder="1" applyAlignment="1">
      <alignment horizontal="center" vertical="center" wrapText="1"/>
    </xf>
    <xf numFmtId="0" fontId="10" fillId="11" borderId="4" xfId="2" applyFont="1" applyFill="1" applyBorder="1" applyAlignment="1">
      <alignment horizontal="center" vertical="center" wrapText="1"/>
    </xf>
    <xf numFmtId="0" fontId="22" fillId="11" borderId="4" xfId="2" applyFont="1" applyFill="1" applyBorder="1" applyAlignment="1">
      <alignment horizontal="center" vertical="center" wrapText="1"/>
    </xf>
    <xf numFmtId="0" fontId="21" fillId="7" borderId="4" xfId="2" applyFont="1" applyFill="1" applyBorder="1" applyAlignment="1">
      <alignment horizontal="center" vertical="center" wrapText="1"/>
    </xf>
    <xf numFmtId="0" fontId="15" fillId="7" borderId="4" xfId="2" applyFont="1" applyFill="1" applyBorder="1" applyAlignment="1">
      <alignment horizontal="center" vertical="center" wrapText="1"/>
    </xf>
    <xf numFmtId="0" fontId="30" fillId="21" borderId="4" xfId="2" applyFont="1" applyFill="1" applyBorder="1" applyAlignment="1">
      <alignment horizontal="center" vertical="center" wrapText="1"/>
    </xf>
    <xf numFmtId="0" fontId="26" fillId="21" borderId="4" xfId="2" applyFont="1" applyFill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10" fillId="15" borderId="4" xfId="2" applyFont="1" applyFill="1" applyBorder="1" applyAlignment="1">
      <alignment horizontal="center" vertical="center" wrapText="1"/>
    </xf>
    <xf numFmtId="0" fontId="20" fillId="22" borderId="4" xfId="2" applyFont="1" applyFill="1" applyBorder="1" applyAlignment="1">
      <alignment horizontal="center" vertical="center" wrapText="1"/>
    </xf>
    <xf numFmtId="0" fontId="1" fillId="23" borderId="5" xfId="2" applyFill="1" applyBorder="1" applyAlignment="1">
      <alignment horizontal="center" vertical="center" wrapText="1"/>
    </xf>
    <xf numFmtId="0" fontId="1" fillId="23" borderId="4" xfId="2" applyFill="1" applyBorder="1" applyAlignment="1">
      <alignment horizontal="center" vertical="center" wrapText="1"/>
    </xf>
    <xf numFmtId="0" fontId="31" fillId="23" borderId="4" xfId="2" applyFont="1" applyFill="1" applyBorder="1" applyAlignment="1">
      <alignment horizontal="center" vertical="center" wrapText="1"/>
    </xf>
    <xf numFmtId="0" fontId="10" fillId="23" borderId="4" xfId="2" applyFont="1" applyFill="1" applyBorder="1" applyAlignment="1">
      <alignment horizontal="center" vertical="center" wrapText="1"/>
    </xf>
    <xf numFmtId="0" fontId="16" fillId="23" borderId="0" xfId="2" applyFont="1" applyFill="1" applyAlignment="1">
      <alignment horizontal="center" vertical="center" wrapText="1"/>
    </xf>
    <xf numFmtId="0" fontId="25" fillId="24" borderId="4" xfId="2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0" fontId="14" fillId="0" borderId="0" xfId="2" applyFont="1" applyAlignment="1">
      <alignment horizontal="center" vertical="center" wrapText="1"/>
    </xf>
    <xf numFmtId="0" fontId="19" fillId="0" borderId="0" xfId="2" applyFont="1"/>
    <xf numFmtId="0" fontId="1" fillId="0" borderId="0" xfId="2" applyAlignment="1">
      <alignment horizontal="center" vertical="center" wrapText="1"/>
    </xf>
    <xf numFmtId="0" fontId="20" fillId="15" borderId="4" xfId="2" applyFont="1" applyFill="1" applyBorder="1" applyAlignment="1">
      <alignment horizontal="center" vertical="center" wrapText="1"/>
    </xf>
    <xf numFmtId="0" fontId="15" fillId="8" borderId="0" xfId="2" applyFont="1" applyFill="1" applyAlignment="1">
      <alignment horizontal="center" vertical="center" wrapText="1"/>
    </xf>
    <xf numFmtId="0" fontId="10" fillId="9" borderId="0" xfId="2" applyFont="1" applyFill="1" applyAlignment="1">
      <alignment horizontal="center" vertical="center" wrapText="1"/>
    </xf>
    <xf numFmtId="0" fontId="10" fillId="16" borderId="4" xfId="2" applyFont="1" applyFill="1" applyBorder="1" applyAlignment="1">
      <alignment horizontal="center" vertical="center" wrapText="1"/>
    </xf>
    <xf numFmtId="0" fontId="10" fillId="6" borderId="0" xfId="2" applyFont="1" applyFill="1" applyAlignment="1">
      <alignment horizontal="center" vertical="center" wrapText="1"/>
    </xf>
    <xf numFmtId="0" fontId="10" fillId="22" borderId="4" xfId="2" applyFont="1" applyFill="1" applyBorder="1" applyAlignment="1">
      <alignment horizontal="center" vertical="center" wrapText="1"/>
    </xf>
    <xf numFmtId="0" fontId="15" fillId="25" borderId="4" xfId="2" applyFont="1" applyFill="1" applyBorder="1" applyAlignment="1">
      <alignment horizontal="center" vertical="center" wrapText="1"/>
    </xf>
    <xf numFmtId="0" fontId="10" fillId="8" borderId="4" xfId="2" applyFont="1" applyFill="1" applyBorder="1" applyAlignment="1">
      <alignment horizontal="center" vertical="center" wrapText="1"/>
    </xf>
    <xf numFmtId="0" fontId="10" fillId="18" borderId="0" xfId="2" applyFont="1" applyFill="1" applyAlignment="1">
      <alignment horizontal="center" vertical="center" wrapText="1"/>
    </xf>
    <xf numFmtId="0" fontId="10" fillId="17" borderId="0" xfId="2" applyFont="1" applyFill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32" fillId="26" borderId="23" xfId="2" applyFont="1" applyFill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6" fillId="27" borderId="25" xfId="2" applyFont="1" applyFill="1" applyBorder="1" applyAlignment="1">
      <alignment horizontal="center" vertical="center" wrapText="1"/>
    </xf>
    <xf numFmtId="0" fontId="1" fillId="0" borderId="7" xfId="2" applyBorder="1" applyAlignment="1">
      <alignment horizontal="center"/>
    </xf>
    <xf numFmtId="0" fontId="15" fillId="0" borderId="21" xfId="2" applyFont="1" applyBorder="1" applyAlignment="1">
      <alignment horizontal="center" vertical="center"/>
    </xf>
    <xf numFmtId="0" fontId="14" fillId="7" borderId="23" xfId="2" applyFont="1" applyFill="1" applyBorder="1" applyAlignment="1">
      <alignment horizontal="center"/>
    </xf>
    <xf numFmtId="0" fontId="15" fillId="0" borderId="26" xfId="2" applyFont="1" applyBorder="1" applyAlignment="1">
      <alignment horizontal="center" vertical="center" wrapText="1"/>
    </xf>
    <xf numFmtId="0" fontId="16" fillId="27" borderId="26" xfId="2" applyFont="1" applyFill="1" applyBorder="1" applyAlignment="1">
      <alignment horizontal="center" vertical="center" wrapText="1"/>
    </xf>
    <xf numFmtId="0" fontId="15" fillId="0" borderId="21" xfId="2" applyFont="1" applyBorder="1" applyAlignment="1">
      <alignment horizont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wrapText="1"/>
    </xf>
    <xf numFmtId="0" fontId="16" fillId="28" borderId="29" xfId="2" applyFont="1" applyFill="1" applyBorder="1" applyAlignment="1">
      <alignment horizontal="center" vertical="center" wrapText="1"/>
    </xf>
    <xf numFmtId="0" fontId="16" fillId="27" borderId="23" xfId="2" applyFont="1" applyFill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 wrapText="1"/>
    </xf>
    <xf numFmtId="0" fontId="1" fillId="0" borderId="30" xfId="2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8" fillId="19" borderId="31" xfId="2" applyFont="1" applyFill="1" applyBorder="1" applyAlignment="1">
      <alignment horizontal="center" vertical="center" wrapText="1"/>
    </xf>
    <xf numFmtId="0" fontId="16" fillId="7" borderId="25" xfId="2" applyFont="1" applyFill="1" applyBorder="1" applyAlignment="1">
      <alignment horizontal="center" vertical="center" wrapText="1"/>
    </xf>
    <xf numFmtId="0" fontId="16" fillId="7" borderId="4" xfId="2" applyFont="1" applyFill="1" applyBorder="1" applyAlignment="1">
      <alignment horizontal="center" vertical="center" wrapText="1"/>
    </xf>
    <xf numFmtId="0" fontId="13" fillId="29" borderId="12" xfId="2" applyFont="1" applyFill="1" applyBorder="1" applyAlignment="1">
      <alignment horizontal="center" vertical="center" wrapText="1"/>
    </xf>
    <xf numFmtId="0" fontId="13" fillId="29" borderId="4" xfId="2" applyFont="1" applyFill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0" fillId="0" borderId="0" xfId="0"/>
    <xf numFmtId="0" fontId="12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0" xfId="2"/>
    <xf numFmtId="0" fontId="2" fillId="0" borderId="0" xfId="1" applyAlignment="1">
      <alignment horizontal="center" wrapText="1"/>
    </xf>
    <xf numFmtId="0" fontId="19" fillId="0" borderId="4" xfId="1" applyFont="1" applyBorder="1"/>
    <xf numFmtId="0" fontId="19" fillId="0" borderId="0" xfId="1" applyFont="1"/>
    <xf numFmtId="0" fontId="19" fillId="0" borderId="26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6" fillId="27" borderId="23" xfId="1" applyFont="1" applyFill="1" applyBorder="1" applyAlignment="1">
      <alignment horizontal="center" vertical="center" wrapText="1"/>
    </xf>
    <xf numFmtId="0" fontId="16" fillId="27" borderId="26" xfId="1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85B15243-6C80-463E-8C58-95CA0ED6A75A}"/>
    <cellStyle name="Normal 3" xfId="2" xr:uid="{98F8E907-D3DE-48F2-A23A-F84BADB71B53}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fill>
        <patternFill patternType="solid">
          <fgColor rgb="FFED7D31"/>
          <bgColor rgb="FFED7D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165" formatCode="[$-409]h:mm\ AM/PM;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43E088-9DCB-4AFB-ABFD-80D76B3C6B8A}" name="Table1" displayName="Table1" ref="A1:AE132" totalsRowShown="0" headerRowDxfId="58" dataDxfId="57" tableBorderDxfId="56">
  <autoFilter ref="A1:AE132" xr:uid="{E543E088-9DCB-4AFB-ABFD-80D76B3C6B8A}"/>
  <sortState xmlns:xlrd2="http://schemas.microsoft.com/office/spreadsheetml/2017/richdata2" ref="A2:AE132">
    <sortCondition ref="B2:B132" customList="Spring A 2025 Simon,Spring B 2025 Simon,Spring 2025 Simon"/>
  </sortState>
  <tableColumns count="31">
    <tableColumn id="1" xr3:uid="{BE13ADE4-B5F3-40A0-B4A6-2BB922089D4E}" name="Course Subjects" dataDxfId="55"/>
    <tableColumn id="2" xr3:uid="{27CCD142-0CD6-4604-AA4E-C80EE98AD33A}" name="Academic Period" dataDxfId="54"/>
    <tableColumn id="3" xr3:uid="{D9F8DB9E-2B3E-4377-A2F5-1F8E3E0DF06E}" name="Section" dataDxfId="53"/>
    <tableColumn id="4" xr3:uid="{D0618C4E-7290-467C-8BA9-79BD53D86A7E}" name="Course Section" dataDxfId="52"/>
    <tableColumn id="5" xr3:uid="{20E3BD49-C1B2-4DDC-9E57-62951523B342}" name="Course Name" dataDxfId="51">
      <calculatedColumnFormula>MID($C2,$Q2+1,50)</calculatedColumnFormula>
    </tableColumn>
    <tableColumn id="6" xr3:uid="{A48764E8-6A40-4819-A6E5-3CC1D5FD7DE5}" name="Instructors" dataDxfId="50"/>
    <tableColumn id="7" xr3:uid="{23FBCF04-42A8-4B14-9371-2813ECB78839}" name="Meeting Patterns" dataDxfId="49"/>
    <tableColumn id="8" xr3:uid="{226F2C08-98F1-4AA8-BB69-34CE2F8A84EA}" name="Times" dataDxfId="48"/>
    <tableColumn id="9" xr3:uid="{DE521766-85DF-40FE-81E4-667CA4FD3419}" name="Start time" dataDxfId="47">
      <calculatedColumnFormula>IFERROR(TIMEVALUE(LEFT(H2,9)),"")</calculatedColumnFormula>
    </tableColumn>
    <tableColumn id="10" xr3:uid="{DBDC8FA9-D3BB-4FFA-B2FD-D56CF376F772}" name="end time" dataDxfId="46">
      <calculatedColumnFormula>IFERROR(TIMEVALUE(RIGHT(H2,8)),"")</calculatedColumnFormula>
    </tableColumn>
    <tableColumn id="11" xr3:uid="{E131F728-4492-4CFD-BD78-ADE3A12034B0}" name="Location" dataDxfId="45"/>
    <tableColumn id="12" xr3:uid="{3C4D5E6C-E035-4638-84FA-C961C6C43AAB}" name="Format" dataDxfId="44"/>
    <tableColumn id="13" xr3:uid="{5A0796F6-5AAF-48A7-905C-A3BE7736C1A1}" name="Delivery Mode" dataDxfId="43"/>
    <tableColumn id="14" xr3:uid="{D181A7CF-7C59-4B3C-85C0-FBC5D122263F}" name="Course Tags" dataDxfId="42"/>
    <tableColumn id="15" xr3:uid="{6E33B109-31CB-483E-816F-4ED1C4F0924B}" name="Units" dataDxfId="41"/>
    <tableColumn id="16" xr3:uid="{76F2F2B5-EBC3-4F0D-9BAB-3C50738D8E7C}" name="Data1" dataDxfId="40">
      <calculatedColumnFormula>FIND("-",C2)</calculatedColumnFormula>
    </tableColumn>
    <tableColumn id="17" xr3:uid="{0FCF8050-1E02-4648-82C3-13583548E030}" name="Data 2" dataDxfId="39">
      <calculatedColumnFormula>FIND("-",C2,(P2+1))</calculatedColumnFormula>
    </tableColumn>
    <tableColumn id="18" xr3:uid="{D9873366-5344-4C9F-8C63-D7C0E9604C9E}" name="data3" dataDxfId="38">
      <calculatedColumnFormula>MID(C2,P2+1,(Q2-P2-1))</calculatedColumnFormula>
    </tableColumn>
    <tableColumn id="19" xr3:uid="{FBFE52A2-ACFA-424E-BE50-C4DFA9D97259}" name="Program" dataDxfId="37">
      <calculatedColumnFormula array="1">_xlfn.IFS($T2,$T$1,$U2,$U$1,$V2,$V$1,$W2,$W$1,$X2,$X$1,$Y2,$Y$1,$Z2,$Z$1,$AA2,$AA$1,$AB2,$AB$1,$AC2,$AC$1,$AD2,$AD$1,$AE2,$AE$1)</calculatedColumnFormula>
    </tableColumn>
    <tableColumn id="20" xr3:uid="{6619AE70-6848-407E-A7D2-74C178BA1C4D}" name="MBA" dataDxfId="36">
      <calculatedColumnFormula>ISNUMBER(SEARCH("MBA",$R2))</calculatedColumnFormula>
    </tableColumn>
    <tableColumn id="21" xr3:uid="{9753E3D7-26DA-43E5-8D21-725763FB830A}" name="MSF" dataDxfId="35">
      <calculatedColumnFormula>ISNUMBER(SEARCH("MSF",$R2))</calculatedColumnFormula>
    </tableColumn>
    <tableColumn id="22" xr3:uid="{8A649294-2CB4-40E7-AC7C-B3046D9875D6}" name="MSA" dataDxfId="34">
      <calculatedColumnFormula>ISNUMBER(SEARCH("MSA",$R2))</calculatedColumnFormula>
    </tableColumn>
    <tableColumn id="23" xr3:uid="{7F5DB82A-BCD4-4659-87F0-E87F0BF9ECBB}" name="MSBA" dataDxfId="33">
      <calculatedColumnFormula>OR((ISNUMBER(SEARCH("AN1",$R2))),(ISNUMBER(SEARCH("BUA",$R2))))</calculatedColumnFormula>
    </tableColumn>
    <tableColumn id="24" xr3:uid="{34DE892F-E11E-4FB7-91FD-BA2BA57FF5F3}" name="MSMA" dataDxfId="32">
      <calculatedColumnFormula>OR((ISNUMBER(SEARCH("AN2",$R2))),(ISNUMBER(SEARCH("MKA",$R2))))</calculatedColumnFormula>
    </tableColumn>
    <tableColumn id="25" xr3:uid="{21724723-FB2E-4F23-9312-BB5F9ED53388}" name="AIB" dataDxfId="31">
      <calculatedColumnFormula>ISNUMBER(SEARCH("AIB",$R2))</calculatedColumnFormula>
    </tableColumn>
    <tableColumn id="26" xr3:uid="{29993C26-1FDA-4656-AC18-F9818A9C9817}" name="BA/MA/AIB" dataDxfId="30">
      <calculatedColumnFormula>ISNUMBER(SEARCH("AN3",$R2))</calculatedColumnFormula>
    </tableColumn>
    <tableColumn id="27" xr3:uid="{C6CEB9A9-7917-4BE6-91FF-4A34B7290A58}" name="OMSBA" dataDxfId="29">
      <calculatedColumnFormula>ISNUMBER(SEARCH("ONLBA",$R2))</calculatedColumnFormula>
    </tableColumn>
    <tableColumn id="28" xr3:uid="{3CA2553C-7FDE-4502-A980-AFE9EE74F915}" name="PHD" dataDxfId="28">
      <calculatedColumnFormula>ISNUMBER(SEARCH("PHD",$R2))</calculatedColumnFormula>
    </tableColumn>
    <tableColumn id="29" xr3:uid="{47451F26-663F-4CC7-BA5B-B402728CD06D}" name="Elective" dataDxfId="27">
      <calculatedColumnFormula>ISNUMBER(SEARCH("ELCT",$R2))</calculatedColumnFormula>
    </tableColumn>
    <tableColumn id="30" xr3:uid="{15AEA495-81A6-4793-A871-350C1AEA953F}" name="MMM" dataDxfId="26">
      <calculatedColumnFormula>ISNUMBER(SEARCH("MMM",$R2))</calculatedColumnFormula>
    </tableColumn>
    <tableColumn id="31" xr3:uid="{6E448CA6-262D-4CE2-A57C-637F99B2D2B2}" name="EMBA" dataDxfId="25">
      <calculatedColumnFormula>ISNUMBER(SEARCH("EXP",$R2))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A45FCD-4533-48BD-9868-F802BFDD9920}" name="Table27345425" displayName="Table27345425" ref="A1:H123" totalsRowShown="0" headerRowDxfId="24" dataDxfId="22" headerRowBorderDxfId="23" tableBorderDxfId="21" totalsRowBorderDxfId="20">
  <autoFilter ref="A1:H123" xr:uid="{D6762178-EE02-4C06-9238-21DED0245349}"/>
  <tableColumns count="8">
    <tableColumn id="1" xr3:uid="{FCF5E613-2EC3-4F0F-BD14-CD729F9613CE}" name="Column1" dataDxfId="19"/>
    <tableColumn id="2" xr3:uid="{6FA05ED0-647F-4F08-9B4D-4F765318A4EF}" name="MONDAY" dataDxfId="18"/>
    <tableColumn id="3" xr3:uid="{C024D775-7339-4C6F-86D9-EDABE954AA43}" name="TUESDAY" dataDxfId="17"/>
    <tableColumn id="4" xr3:uid="{AA4BC1BF-AEE2-41CC-8664-D794478ADC1E}" name="WEDNESDAY" dataDxfId="16"/>
    <tableColumn id="5" xr3:uid="{BB4FBE86-E4EE-498C-BA6C-FB9C4E61DE14}" name="THURSDAY" dataDxfId="15"/>
    <tableColumn id="6" xr3:uid="{DFF4AE42-1A7F-42D0-8116-0B15DA0F7C13}" name="FRIDAY" dataDxfId="14"/>
    <tableColumn id="7" xr3:uid="{AFA390BC-2E26-4DE8-8FF2-C121D5901E49}" name="Type" dataDxfId="13"/>
    <tableColumn id="8" xr3:uid="{D72623E1-F5D3-4B4B-80B5-05ACB74B767B}" name="Time" dataDxfId="12"/>
  </tableColumns>
  <tableStyleInfo name="TableStyleMedium1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2DD70B-3B33-4500-9D2A-4EF4105AC47D}" name="Table24" displayName="Table24" ref="A1:H128" totalsRowShown="0" headerRowDxfId="11" dataDxfId="9" headerRowBorderDxfId="10" tableBorderDxfId="8" totalsRowBorderDxfId="7">
  <autoFilter ref="A1:H128" xr:uid="{355F4EA8-B2DC-4510-B7C9-299B9B26619E}"/>
  <tableColumns count="8">
    <tableColumn id="1" xr3:uid="{86F4B978-04E4-476E-B64B-5331AA1061E8}" name="Column1" dataDxfId="6"/>
    <tableColumn id="2" xr3:uid="{D3E3BBB5-75BB-4C63-A158-41055B4682BC}" name="MONDAY"/>
    <tableColumn id="3" xr3:uid="{49074992-C204-4006-B0FB-9AA8ADC9D057}" name="TUESDAY" dataDxfId="5"/>
    <tableColumn id="4" xr3:uid="{024C29D2-4FD6-4570-99B0-F6ECD5FC1535}" name="WEDNESDAY" dataDxfId="4"/>
    <tableColumn id="5" xr3:uid="{54F030F3-7696-4DC4-906B-BF5CE6BACFB1}" name="THURSDAY" dataDxfId="3"/>
    <tableColumn id="6" xr3:uid="{FECD62DB-4CCC-4AF2-8875-19F2A501BC34}" name="FRIDAY" dataDxfId="2"/>
    <tableColumn id="7" xr3:uid="{CE3FC6EB-37CA-4DFB-A1B5-B8E48D9EB874}" name="Type" dataDxfId="1"/>
    <tableColumn id="8" xr3:uid="{A3197B74-468D-486D-9AA2-11ECFFBD161D}" name="Time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2"/>
  <sheetViews>
    <sheetView tabSelected="1" topLeftCell="C1" zoomScale="90" zoomScaleNormal="90" workbookViewId="0">
      <pane ySplit="1" topLeftCell="A2" activePane="bottomLeft" state="frozen"/>
      <selection activeCell="D1" sqref="D1"/>
      <selection pane="bottomLeft" activeCell="C1" sqref="C1"/>
    </sheetView>
  </sheetViews>
  <sheetFormatPr defaultColWidth="9.109375" defaultRowHeight="19.5" customHeight="1"/>
  <cols>
    <col min="1" max="1" width="37" style="4" bestFit="1" customWidth="1"/>
    <col min="2" max="2" width="20" style="4" customWidth="1"/>
    <col min="3" max="3" width="70.33203125" style="4" customWidth="1"/>
    <col min="4" max="4" width="23.88671875" style="4" customWidth="1"/>
    <col min="5" max="5" width="50.88671875" style="4" customWidth="1"/>
    <col min="6" max="6" width="53.44140625" style="4" customWidth="1"/>
    <col min="7" max="7" width="21.109375" style="4" bestFit="1" customWidth="1"/>
    <col min="8" max="8" width="19.109375" style="4" customWidth="1"/>
    <col min="9" max="9" width="14.5546875" style="244" bestFit="1" customWidth="1"/>
    <col min="10" max="10" width="13.5546875" style="244" bestFit="1" customWidth="1"/>
    <col min="11" max="11" width="25" style="244" customWidth="1"/>
    <col min="12" max="12" width="10.33203125" style="4" bestFit="1" customWidth="1"/>
    <col min="13" max="13" width="15.6640625" style="4" customWidth="1"/>
    <col min="14" max="14" width="17.109375" style="4" bestFit="1" customWidth="1"/>
    <col min="15" max="15" width="7.6640625" style="4" customWidth="1"/>
    <col min="16" max="16" width="13.109375" style="4" hidden="1" customWidth="1"/>
    <col min="17" max="17" width="6.88671875" style="4" hidden="1" customWidth="1"/>
    <col min="18" max="18" width="14.88671875" style="4" hidden="1" customWidth="1"/>
    <col min="19" max="19" width="11.109375" style="4" customWidth="1"/>
    <col min="20" max="22" width="7" style="4" hidden="1" customWidth="1"/>
    <col min="23" max="23" width="8.21875" style="4" hidden="1" customWidth="1"/>
    <col min="24" max="24" width="8.44140625" style="4" hidden="1" customWidth="1"/>
    <col min="25" max="25" width="7" style="4" hidden="1" customWidth="1"/>
    <col min="26" max="26" width="12.109375" style="4" hidden="1" customWidth="1"/>
    <col min="27" max="27" width="9.5546875" style="4" hidden="1" customWidth="1"/>
    <col min="28" max="28" width="7" style="4" hidden="1" customWidth="1"/>
    <col min="29" max="29" width="9.77734375" style="4" hidden="1" customWidth="1"/>
    <col min="30" max="30" width="7.5546875" style="4" hidden="1" customWidth="1"/>
    <col min="31" max="31" width="8.109375" style="4" hidden="1" customWidth="1"/>
    <col min="32" max="16384" width="9.109375" style="4"/>
  </cols>
  <sheetData>
    <row r="1" spans="1:31" ht="19.5" customHeight="1">
      <c r="A1" s="247" t="s">
        <v>2</v>
      </c>
      <c r="B1" s="247" t="s">
        <v>1</v>
      </c>
      <c r="C1" s="247" t="s">
        <v>0</v>
      </c>
      <c r="D1" s="247" t="s">
        <v>302</v>
      </c>
      <c r="E1" s="247" t="s">
        <v>301</v>
      </c>
      <c r="F1" s="247" t="s">
        <v>200</v>
      </c>
      <c r="G1" s="247" t="s">
        <v>4</v>
      </c>
      <c r="H1" s="247" t="s">
        <v>205</v>
      </c>
      <c r="I1" s="256" t="s">
        <v>273</v>
      </c>
      <c r="J1" s="256" t="s">
        <v>272</v>
      </c>
      <c r="K1" s="256" t="s">
        <v>633</v>
      </c>
      <c r="L1" s="247" t="s">
        <v>201</v>
      </c>
      <c r="M1" s="247" t="s">
        <v>3</v>
      </c>
      <c r="N1" s="247" t="s">
        <v>5</v>
      </c>
      <c r="O1" s="247" t="s">
        <v>199</v>
      </c>
      <c r="P1" s="257" t="s">
        <v>268</v>
      </c>
      <c r="Q1" s="258" t="s">
        <v>269</v>
      </c>
      <c r="R1" s="258" t="s">
        <v>270</v>
      </c>
      <c r="S1" s="258" t="s">
        <v>256</v>
      </c>
      <c r="T1" s="5" t="s">
        <v>257</v>
      </c>
      <c r="U1" s="247" t="s">
        <v>258</v>
      </c>
      <c r="V1" s="247" t="s">
        <v>259</v>
      </c>
      <c r="W1" s="247" t="s">
        <v>264</v>
      </c>
      <c r="X1" s="247" t="s">
        <v>265</v>
      </c>
      <c r="Y1" s="247" t="s">
        <v>260</v>
      </c>
      <c r="Z1" s="247" t="s">
        <v>271</v>
      </c>
      <c r="AA1" s="247" t="s">
        <v>261</v>
      </c>
      <c r="AB1" s="247" t="s">
        <v>262</v>
      </c>
      <c r="AC1" s="247" t="s">
        <v>263</v>
      </c>
      <c r="AD1" s="247" t="s">
        <v>266</v>
      </c>
      <c r="AE1" s="247" t="s">
        <v>267</v>
      </c>
    </row>
    <row r="2" spans="1:31" ht="19.5" customHeight="1">
      <c r="A2" s="245" t="s">
        <v>127</v>
      </c>
      <c r="B2" s="245" t="s">
        <v>7</v>
      </c>
      <c r="C2" s="245" t="s">
        <v>128</v>
      </c>
      <c r="D2" s="245" t="s">
        <v>536</v>
      </c>
      <c r="E2" s="245" t="str">
        <f t="shared" ref="E2:E33" si="0">MID($C2,$Q2+1,50)</f>
        <v xml:space="preserve"> Business Modeling</v>
      </c>
      <c r="F2" s="245" t="s">
        <v>126</v>
      </c>
      <c r="G2" s="245" t="s">
        <v>208</v>
      </c>
      <c r="H2" s="246" t="s">
        <v>220</v>
      </c>
      <c r="I2" s="243">
        <f t="shared" ref="I2:I33" si="1">IFERROR(TIMEVALUE(LEFT(H2,9)),"")</f>
        <v>0.3611111111111111</v>
      </c>
      <c r="J2" s="243">
        <f t="shared" ref="J2:J33" si="2">IFERROR(TIMEVALUE(RIGHT(H2,8)),"")</f>
        <v>0.4236111111111111</v>
      </c>
      <c r="K2" s="243" t="s">
        <v>639</v>
      </c>
      <c r="L2" s="245" t="s">
        <v>10</v>
      </c>
      <c r="M2" s="245" t="s">
        <v>15</v>
      </c>
      <c r="N2" s="245" t="s">
        <v>202</v>
      </c>
      <c r="O2" s="3">
        <v>2.5</v>
      </c>
      <c r="P2" s="252">
        <f t="shared" ref="P2:P33" si="3">FIND("-",C2)</f>
        <v>8</v>
      </c>
      <c r="Q2" s="252">
        <f t="shared" ref="Q2:Q33" si="4">FIND("-",C2,(P2+1))</f>
        <v>19</v>
      </c>
      <c r="R2" s="252" t="str">
        <f t="shared" ref="R2:R33" si="5">MID(C2,P2+1,(Q2-P2-1))</f>
        <v xml:space="preserve">SA.MBA.GD </v>
      </c>
      <c r="S2" s="252" t="str" cm="1">
        <f t="array" ref="S2">_xlfn.IFS($T2,$T$1,$U2,$U$1,$V2,$V$1,$W2,$W$1,$X2,$X$1,$Y2,$Y$1,$Z2,$Z$1,$AA2,$AA$1,$AB2,$AB$1,$AC2,$AC$1,$AD2,$AD$1,$AE2,$AE$1)</f>
        <v>MBA</v>
      </c>
      <c r="T2" s="259" t="b">
        <f t="shared" ref="T2:T33" si="6">ISNUMBER(SEARCH("MBA",$R2))</f>
        <v>1</v>
      </c>
      <c r="U2" s="260" t="b">
        <f t="shared" ref="U2:U33" si="7">ISNUMBER(SEARCH("MSF",$R2))</f>
        <v>0</v>
      </c>
      <c r="V2" s="260" t="b">
        <f t="shared" ref="V2:V33" si="8">ISNUMBER(SEARCH("MSA",$R2))</f>
        <v>0</v>
      </c>
      <c r="W2" s="260" t="b">
        <f t="shared" ref="W2:W33" si="9">OR((ISNUMBER(SEARCH("AN1",$R2))),(ISNUMBER(SEARCH("BUA",$R2))))</f>
        <v>0</v>
      </c>
      <c r="X2" s="260" t="b">
        <f t="shared" ref="X2:X33" si="10">OR((ISNUMBER(SEARCH("AN2",$R2))),(ISNUMBER(SEARCH("MKA",$R2))))</f>
        <v>0</v>
      </c>
      <c r="Y2" s="260" t="b">
        <f t="shared" ref="Y2:Y33" si="11">ISNUMBER(SEARCH("AIB",$R2))</f>
        <v>0</v>
      </c>
      <c r="Z2" s="260" t="b">
        <f t="shared" ref="Z2:Z33" si="12">ISNUMBER(SEARCH("AN3",$R2))</f>
        <v>0</v>
      </c>
      <c r="AA2" s="260" t="b">
        <f t="shared" ref="AA2:AA33" si="13">ISNUMBER(SEARCH("ONLBA",$R2))</f>
        <v>0</v>
      </c>
      <c r="AB2" s="260" t="b">
        <f t="shared" ref="AB2:AB33" si="14">ISNUMBER(SEARCH("PHD",$R2))</f>
        <v>0</v>
      </c>
      <c r="AC2" s="260" t="b">
        <f t="shared" ref="AC2:AC33" si="15">ISNUMBER(SEARCH("ELCT",$R2))</f>
        <v>0</v>
      </c>
      <c r="AD2" s="260" t="b">
        <f t="shared" ref="AD2:AD33" si="16">ISNUMBER(SEARCH("MMM",$R2))</f>
        <v>0</v>
      </c>
      <c r="AE2" s="260" t="b">
        <f t="shared" ref="AE2:AE33" si="17">ISNUMBER(SEARCH("EXP",$R2))</f>
        <v>0</v>
      </c>
    </row>
    <row r="3" spans="1:31" ht="19.5" customHeight="1">
      <c r="A3" s="245" t="s">
        <v>194</v>
      </c>
      <c r="B3" s="245" t="s">
        <v>7</v>
      </c>
      <c r="C3" s="245" t="s">
        <v>195</v>
      </c>
      <c r="D3" s="245" t="s">
        <v>561</v>
      </c>
      <c r="E3" s="245" t="str">
        <f t="shared" si="0"/>
        <v xml:space="preserve"> Operations Management</v>
      </c>
      <c r="F3" s="245" t="s">
        <v>141</v>
      </c>
      <c r="G3" s="245" t="s">
        <v>208</v>
      </c>
      <c r="H3" s="246" t="s">
        <v>220</v>
      </c>
      <c r="I3" s="243">
        <f t="shared" si="1"/>
        <v>0.3611111111111111</v>
      </c>
      <c r="J3" s="243">
        <f t="shared" si="2"/>
        <v>0.4236111111111111</v>
      </c>
      <c r="K3" s="243" t="s">
        <v>636</v>
      </c>
      <c r="L3" s="245" t="s">
        <v>10</v>
      </c>
      <c r="M3" s="245" t="s">
        <v>15</v>
      </c>
      <c r="N3" s="245" t="s">
        <v>202</v>
      </c>
      <c r="O3" s="3">
        <v>2.5</v>
      </c>
      <c r="P3" s="252">
        <f t="shared" si="3"/>
        <v>8</v>
      </c>
      <c r="Q3" s="252">
        <f t="shared" si="4"/>
        <v>19</v>
      </c>
      <c r="R3" s="252" t="str">
        <f t="shared" si="5"/>
        <v xml:space="preserve">SA.MBA.BL </v>
      </c>
      <c r="S3" s="252" t="str" cm="1">
        <f t="array" ref="S3">_xlfn.IFS($T3,$T$1,$U3,$U$1,$V3,$V$1,$W3,$W$1,$X3,$X$1,$Y3,$Y$1,$Z3,$Z$1,$AA3,$AA$1,$AB3,$AB$1,$AC3,$AC$1,$AD3,$AD$1,$AE3,$AE$1)</f>
        <v>MBA</v>
      </c>
      <c r="T3" s="261" t="b">
        <f t="shared" si="6"/>
        <v>1</v>
      </c>
      <c r="U3" s="252" t="b">
        <f t="shared" si="7"/>
        <v>0</v>
      </c>
      <c r="V3" s="252" t="b">
        <f t="shared" si="8"/>
        <v>0</v>
      </c>
      <c r="W3" s="252" t="b">
        <f t="shared" si="9"/>
        <v>0</v>
      </c>
      <c r="X3" s="252" t="b">
        <f t="shared" si="10"/>
        <v>0</v>
      </c>
      <c r="Y3" s="252" t="b">
        <f t="shared" si="11"/>
        <v>0</v>
      </c>
      <c r="Z3" s="252" t="b">
        <f t="shared" si="12"/>
        <v>0</v>
      </c>
      <c r="AA3" s="252" t="b">
        <f t="shared" si="13"/>
        <v>0</v>
      </c>
      <c r="AB3" s="252" t="b">
        <f t="shared" si="14"/>
        <v>0</v>
      </c>
      <c r="AC3" s="252" t="b">
        <f t="shared" si="15"/>
        <v>0</v>
      </c>
      <c r="AD3" s="252" t="b">
        <f t="shared" si="16"/>
        <v>0</v>
      </c>
      <c r="AE3" s="252" t="b">
        <f t="shared" si="17"/>
        <v>0</v>
      </c>
    </row>
    <row r="4" spans="1:31" ht="19.5" customHeight="1">
      <c r="A4" s="245" t="s">
        <v>127</v>
      </c>
      <c r="B4" s="245" t="s">
        <v>7</v>
      </c>
      <c r="C4" s="245" t="s">
        <v>133</v>
      </c>
      <c r="D4" s="245" t="s">
        <v>539</v>
      </c>
      <c r="E4" s="245" t="str">
        <f t="shared" si="0"/>
        <v xml:space="preserve"> Prescriptive Analytics with Python</v>
      </c>
      <c r="F4" s="245" t="s">
        <v>120</v>
      </c>
      <c r="G4" s="245" t="s">
        <v>208</v>
      </c>
      <c r="H4" s="246" t="s">
        <v>220</v>
      </c>
      <c r="I4" s="243">
        <f t="shared" si="1"/>
        <v>0.3611111111111111</v>
      </c>
      <c r="J4" s="243">
        <f t="shared" si="2"/>
        <v>0.4236111111111111</v>
      </c>
      <c r="K4" s="243" t="s">
        <v>640</v>
      </c>
      <c r="L4" s="245" t="s">
        <v>10</v>
      </c>
      <c r="M4" s="245" t="s">
        <v>15</v>
      </c>
      <c r="N4" s="245" t="s">
        <v>202</v>
      </c>
      <c r="O4" s="3">
        <v>2.5</v>
      </c>
      <c r="P4" s="252">
        <f t="shared" si="3"/>
        <v>9</v>
      </c>
      <c r="Q4" s="252">
        <f t="shared" si="4"/>
        <v>17</v>
      </c>
      <c r="R4" s="252" t="str">
        <f t="shared" si="5"/>
        <v xml:space="preserve">SA.AN1 </v>
      </c>
      <c r="S4" s="252" t="str" cm="1">
        <f t="array" ref="S4">_xlfn.IFS($T4,$T$1,$U4,$U$1,$V4,$V$1,$W4,$W$1,$X4,$X$1,$Y4,$Y$1,$Z4,$Z$1,$AA4,$AA$1,$AB4,$AB$1,$AC4,$AC$1,$AD4,$AD$1,$AE4,$AE$1)</f>
        <v>MSBA</v>
      </c>
      <c r="T4" s="252" t="b">
        <f t="shared" si="6"/>
        <v>0</v>
      </c>
      <c r="U4" s="252" t="b">
        <f t="shared" si="7"/>
        <v>0</v>
      </c>
      <c r="V4" s="252" t="b">
        <f t="shared" si="8"/>
        <v>0</v>
      </c>
      <c r="W4" s="252" t="b">
        <f t="shared" si="9"/>
        <v>1</v>
      </c>
      <c r="X4" s="252" t="b">
        <f t="shared" si="10"/>
        <v>0</v>
      </c>
      <c r="Y4" s="252" t="b">
        <f t="shared" si="11"/>
        <v>0</v>
      </c>
      <c r="Z4" s="252" t="b">
        <f t="shared" si="12"/>
        <v>0</v>
      </c>
      <c r="AA4" s="252" t="b">
        <f t="shared" si="13"/>
        <v>0</v>
      </c>
      <c r="AB4" s="252" t="b">
        <f t="shared" si="14"/>
        <v>0</v>
      </c>
      <c r="AC4" s="252" t="b">
        <f t="shared" si="15"/>
        <v>0</v>
      </c>
      <c r="AD4" s="252" t="b">
        <f t="shared" si="16"/>
        <v>0</v>
      </c>
      <c r="AE4" s="252" t="b">
        <f t="shared" si="17"/>
        <v>0</v>
      </c>
    </row>
    <row r="5" spans="1:31" ht="19.5" customHeight="1">
      <c r="A5" s="245" t="s">
        <v>96</v>
      </c>
      <c r="B5" s="245" t="s">
        <v>7</v>
      </c>
      <c r="C5" s="245" t="s">
        <v>114</v>
      </c>
      <c r="D5" s="245" t="s">
        <v>531</v>
      </c>
      <c r="E5" s="245" t="str">
        <f t="shared" si="0"/>
        <v xml:space="preserve"> Fixed Income Securities</v>
      </c>
      <c r="F5" s="245" t="s">
        <v>113</v>
      </c>
      <c r="G5" s="245" t="s">
        <v>208</v>
      </c>
      <c r="H5" s="246" t="s">
        <v>220</v>
      </c>
      <c r="I5" s="243">
        <f t="shared" si="1"/>
        <v>0.3611111111111111</v>
      </c>
      <c r="J5" s="243">
        <f t="shared" si="2"/>
        <v>0.4236111111111111</v>
      </c>
      <c r="K5" s="243" t="s">
        <v>634</v>
      </c>
      <c r="L5" s="245" t="s">
        <v>10</v>
      </c>
      <c r="M5" s="245" t="s">
        <v>15</v>
      </c>
      <c r="N5" s="245" t="s">
        <v>202</v>
      </c>
      <c r="O5" s="3">
        <v>2.5</v>
      </c>
      <c r="P5" s="252">
        <f t="shared" si="3"/>
        <v>8</v>
      </c>
      <c r="Q5" s="252">
        <f t="shared" si="4"/>
        <v>17</v>
      </c>
      <c r="R5" s="252" t="str">
        <f t="shared" si="5"/>
        <v xml:space="preserve">SA.MSF2 </v>
      </c>
      <c r="S5" s="252" t="str" cm="1">
        <f t="array" ref="S5">_xlfn.IFS($T5,$T$1,$U5,$U$1,$V5,$V$1,$W5,$W$1,$X5,$X$1,$Y5,$Y$1,$Z5,$Z$1,$AA5,$AA$1,$AB5,$AB$1,$AC5,$AC$1,$AD5,$AD$1,$AE5,$AE$1)</f>
        <v>MSF</v>
      </c>
      <c r="T5" s="252" t="b">
        <f t="shared" si="6"/>
        <v>0</v>
      </c>
      <c r="U5" s="252" t="b">
        <f t="shared" si="7"/>
        <v>1</v>
      </c>
      <c r="V5" s="252" t="b">
        <f t="shared" si="8"/>
        <v>0</v>
      </c>
      <c r="W5" s="252" t="b">
        <f t="shared" si="9"/>
        <v>0</v>
      </c>
      <c r="X5" s="252" t="b">
        <f t="shared" si="10"/>
        <v>0</v>
      </c>
      <c r="Y5" s="252" t="b">
        <f t="shared" si="11"/>
        <v>0</v>
      </c>
      <c r="Z5" s="252" t="b">
        <f t="shared" si="12"/>
        <v>0</v>
      </c>
      <c r="AA5" s="252" t="b">
        <f t="shared" si="13"/>
        <v>0</v>
      </c>
      <c r="AB5" s="252" t="b">
        <f t="shared" si="14"/>
        <v>0</v>
      </c>
      <c r="AC5" s="252" t="b">
        <f t="shared" si="15"/>
        <v>0</v>
      </c>
      <c r="AD5" s="252" t="b">
        <f t="shared" si="16"/>
        <v>0</v>
      </c>
      <c r="AE5" s="252" t="b">
        <f t="shared" si="17"/>
        <v>0</v>
      </c>
    </row>
    <row r="6" spans="1:31" ht="19.5" customHeight="1">
      <c r="A6" s="245" t="s">
        <v>236</v>
      </c>
      <c r="B6" s="245" t="s">
        <v>7</v>
      </c>
      <c r="C6" s="245" t="s">
        <v>81</v>
      </c>
      <c r="D6" s="245" t="s">
        <v>520</v>
      </c>
      <c r="E6" s="245" t="str">
        <f t="shared" si="0"/>
        <v xml:space="preserve"> Data Management, Warehousing, &amp; Visualization</v>
      </c>
      <c r="F6" s="245" t="s">
        <v>79</v>
      </c>
      <c r="G6" s="245" t="s">
        <v>208</v>
      </c>
      <c r="H6" s="246" t="s">
        <v>220</v>
      </c>
      <c r="I6" s="243">
        <f t="shared" si="1"/>
        <v>0.3611111111111111</v>
      </c>
      <c r="J6" s="243">
        <f t="shared" si="2"/>
        <v>0.4236111111111111</v>
      </c>
      <c r="K6" s="243" t="s">
        <v>638</v>
      </c>
      <c r="L6" s="245" t="s">
        <v>10</v>
      </c>
      <c r="M6" s="245" t="s">
        <v>15</v>
      </c>
      <c r="N6" s="245" t="s">
        <v>202</v>
      </c>
      <c r="O6" s="3">
        <v>2.5</v>
      </c>
      <c r="P6" s="252">
        <f t="shared" si="3"/>
        <v>8</v>
      </c>
      <c r="Q6" s="252">
        <f t="shared" si="4"/>
        <v>16</v>
      </c>
      <c r="R6" s="252" t="str">
        <f t="shared" si="5"/>
        <v xml:space="preserve">SA.AN2 </v>
      </c>
      <c r="S6" s="252" t="str" cm="1">
        <f t="array" ref="S6">_xlfn.IFS($T6,$T$1,$U6,$U$1,$V6,$V$1,$W6,$W$1,$X6,$X$1,$Y6,$Y$1,$Z6,$Z$1,$AA6,$AA$1,$AB6,$AB$1,$AC6,$AC$1,$AD6,$AD$1,$AE6,$AE$1)</f>
        <v>MSMA</v>
      </c>
      <c r="T6" s="252" t="b">
        <f t="shared" si="6"/>
        <v>0</v>
      </c>
      <c r="U6" s="252" t="b">
        <f t="shared" si="7"/>
        <v>0</v>
      </c>
      <c r="V6" s="252" t="b">
        <f t="shared" si="8"/>
        <v>0</v>
      </c>
      <c r="W6" s="252" t="b">
        <f t="shared" si="9"/>
        <v>0</v>
      </c>
      <c r="X6" s="252" t="b">
        <f t="shared" si="10"/>
        <v>1</v>
      </c>
      <c r="Y6" s="252" t="b">
        <f t="shared" si="11"/>
        <v>0</v>
      </c>
      <c r="Z6" s="252" t="b">
        <f t="shared" si="12"/>
        <v>0</v>
      </c>
      <c r="AA6" s="252" t="b">
        <f t="shared" si="13"/>
        <v>0</v>
      </c>
      <c r="AB6" s="252" t="b">
        <f t="shared" si="14"/>
        <v>0</v>
      </c>
      <c r="AC6" s="252" t="b">
        <f t="shared" si="15"/>
        <v>0</v>
      </c>
      <c r="AD6" s="252" t="b">
        <f t="shared" si="16"/>
        <v>0</v>
      </c>
      <c r="AE6" s="252" t="b">
        <f t="shared" si="17"/>
        <v>0</v>
      </c>
    </row>
    <row r="7" spans="1:31" ht="19.5" customHeight="1">
      <c r="A7" s="245" t="s">
        <v>127</v>
      </c>
      <c r="B7" s="245" t="s">
        <v>7</v>
      </c>
      <c r="C7" s="245" t="s">
        <v>279</v>
      </c>
      <c r="D7" s="245" t="s">
        <v>537</v>
      </c>
      <c r="E7" s="245" t="str">
        <f t="shared" si="0"/>
        <v xml:space="preserve"> Business Modeling-Workshop</v>
      </c>
      <c r="F7" s="245"/>
      <c r="G7" s="245" t="s">
        <v>214</v>
      </c>
      <c r="H7" s="245" t="s">
        <v>220</v>
      </c>
      <c r="I7" s="243">
        <f t="shared" si="1"/>
        <v>0.3611111111111111</v>
      </c>
      <c r="J7" s="243">
        <f t="shared" si="2"/>
        <v>0.4236111111111111</v>
      </c>
      <c r="K7" s="243" t="s">
        <v>639</v>
      </c>
      <c r="L7" s="245" t="s">
        <v>18</v>
      </c>
      <c r="M7" s="245" t="s">
        <v>15</v>
      </c>
      <c r="N7" s="245" t="s">
        <v>202</v>
      </c>
      <c r="O7" s="3">
        <v>0</v>
      </c>
      <c r="P7" s="252">
        <f t="shared" si="3"/>
        <v>8</v>
      </c>
      <c r="Q7" s="252">
        <f t="shared" si="4"/>
        <v>21</v>
      </c>
      <c r="R7" s="252" t="str">
        <f t="shared" si="5"/>
        <v xml:space="preserve">SA.MBA.GD.W </v>
      </c>
      <c r="S7" s="252" t="str" cm="1">
        <f t="array" ref="S7">_xlfn.IFS($T7,$T$1,$U7,$U$1,$V7,$V$1,$W7,$W$1,$X7,$X$1,$Y7,$Y$1,$Z7,$Z$1,$AA7,$AA$1,$AB7,$AB$1,$AC7,$AC$1,$AD7,$AD$1,$AE7,$AE$1)</f>
        <v>MBA</v>
      </c>
      <c r="T7" s="252" t="b">
        <f t="shared" si="6"/>
        <v>1</v>
      </c>
      <c r="U7" s="252" t="b">
        <f t="shared" si="7"/>
        <v>0</v>
      </c>
      <c r="V7" s="252" t="b">
        <f t="shared" si="8"/>
        <v>0</v>
      </c>
      <c r="W7" s="252" t="b">
        <f t="shared" si="9"/>
        <v>0</v>
      </c>
      <c r="X7" s="252" t="b">
        <f t="shared" si="10"/>
        <v>0</v>
      </c>
      <c r="Y7" s="252" t="b">
        <f t="shared" si="11"/>
        <v>0</v>
      </c>
      <c r="Z7" s="252" t="b">
        <f t="shared" si="12"/>
        <v>0</v>
      </c>
      <c r="AA7" s="252" t="b">
        <f t="shared" si="13"/>
        <v>0</v>
      </c>
      <c r="AB7" s="252" t="b">
        <f t="shared" si="14"/>
        <v>0</v>
      </c>
      <c r="AC7" s="252" t="b">
        <f t="shared" si="15"/>
        <v>0</v>
      </c>
      <c r="AD7" s="252" t="b">
        <f t="shared" si="16"/>
        <v>0</v>
      </c>
      <c r="AE7" s="252" t="b">
        <f t="shared" si="17"/>
        <v>0</v>
      </c>
    </row>
    <row r="8" spans="1:31" ht="19.5" customHeight="1">
      <c r="A8" s="245" t="s">
        <v>194</v>
      </c>
      <c r="B8" s="245" t="s">
        <v>7</v>
      </c>
      <c r="C8" s="245" t="s">
        <v>276</v>
      </c>
      <c r="D8" s="245" t="s">
        <v>562</v>
      </c>
      <c r="E8" s="245" t="str">
        <f t="shared" si="0"/>
        <v xml:space="preserve"> Operations Management-Lab</v>
      </c>
      <c r="F8" s="245"/>
      <c r="G8" s="245" t="s">
        <v>214</v>
      </c>
      <c r="H8" s="245" t="s">
        <v>220</v>
      </c>
      <c r="I8" s="243">
        <f t="shared" si="1"/>
        <v>0.3611111111111111</v>
      </c>
      <c r="J8" s="243">
        <f t="shared" si="2"/>
        <v>0.4236111111111111</v>
      </c>
      <c r="K8" s="243" t="s">
        <v>636</v>
      </c>
      <c r="L8" s="245" t="s">
        <v>18</v>
      </c>
      <c r="M8" s="245" t="s">
        <v>15</v>
      </c>
      <c r="N8" s="245" t="s">
        <v>202</v>
      </c>
      <c r="O8" s="3">
        <v>0</v>
      </c>
      <c r="P8" s="252">
        <f t="shared" si="3"/>
        <v>8</v>
      </c>
      <c r="Q8" s="252">
        <f t="shared" si="4"/>
        <v>21</v>
      </c>
      <c r="R8" s="252" t="str">
        <f t="shared" si="5"/>
        <v xml:space="preserve">SA.MBA.BL.L </v>
      </c>
      <c r="S8" s="252" t="str" cm="1">
        <f t="array" ref="S8">_xlfn.IFS($T8,$T$1,$U8,$U$1,$V8,$V$1,$W8,$W$1,$X8,$X$1,$Y8,$Y$1,$Z8,$Z$1,$AA8,$AA$1,$AB8,$AB$1,$AC8,$AC$1,$AD8,$AD$1,$AE8,$AE$1)</f>
        <v>MBA</v>
      </c>
      <c r="T8" s="260" t="b">
        <f t="shared" si="6"/>
        <v>1</v>
      </c>
      <c r="U8" s="260" t="b">
        <f t="shared" si="7"/>
        <v>0</v>
      </c>
      <c r="V8" s="260" t="b">
        <f t="shared" si="8"/>
        <v>0</v>
      </c>
      <c r="W8" s="260" t="b">
        <f t="shared" si="9"/>
        <v>0</v>
      </c>
      <c r="X8" s="260" t="b">
        <f t="shared" si="10"/>
        <v>0</v>
      </c>
      <c r="Y8" s="260" t="b">
        <f t="shared" si="11"/>
        <v>0</v>
      </c>
      <c r="Z8" s="260" t="b">
        <f t="shared" si="12"/>
        <v>0</v>
      </c>
      <c r="AA8" s="260" t="b">
        <f t="shared" si="13"/>
        <v>0</v>
      </c>
      <c r="AB8" s="260" t="b">
        <f t="shared" si="14"/>
        <v>0</v>
      </c>
      <c r="AC8" s="260" t="b">
        <f t="shared" si="15"/>
        <v>0</v>
      </c>
      <c r="AD8" s="260" t="b">
        <f t="shared" si="16"/>
        <v>0</v>
      </c>
      <c r="AE8" s="260" t="b">
        <f t="shared" si="17"/>
        <v>0</v>
      </c>
    </row>
    <row r="9" spans="1:31" ht="19.5" customHeight="1">
      <c r="A9" s="245" t="s">
        <v>236</v>
      </c>
      <c r="B9" s="245" t="s">
        <v>7</v>
      </c>
      <c r="C9" s="245" t="s">
        <v>82</v>
      </c>
      <c r="D9" s="245" t="s">
        <v>521</v>
      </c>
      <c r="E9" s="245" t="str">
        <f t="shared" si="0"/>
        <v xml:space="preserve"> Data Management, Warehousing, &amp; Visualization-Lab</v>
      </c>
      <c r="F9" s="245"/>
      <c r="G9" s="245" t="s">
        <v>214</v>
      </c>
      <c r="H9" s="245" t="s">
        <v>221</v>
      </c>
      <c r="I9" s="243">
        <f t="shared" si="1"/>
        <v>0.3611111111111111</v>
      </c>
      <c r="J9" s="243">
        <f t="shared" si="2"/>
        <v>0.40277777777777773</v>
      </c>
      <c r="K9" s="248" t="s">
        <v>638</v>
      </c>
      <c r="L9" s="245" t="s">
        <v>18</v>
      </c>
      <c r="M9" s="245" t="s">
        <v>15</v>
      </c>
      <c r="N9" s="245" t="s">
        <v>202</v>
      </c>
      <c r="O9" s="3">
        <v>0</v>
      </c>
      <c r="P9" s="252">
        <f t="shared" si="3"/>
        <v>8</v>
      </c>
      <c r="Q9" s="252">
        <f t="shared" si="4"/>
        <v>18</v>
      </c>
      <c r="R9" s="252" t="str">
        <f t="shared" si="5"/>
        <v xml:space="preserve">SA.AN2.L </v>
      </c>
      <c r="S9" s="252" t="str" cm="1">
        <f t="array" ref="S9">_xlfn.IFS($T9,$T$1,$U9,$U$1,$V9,$V$1,$W9,$W$1,$X9,$X$1,$Y9,$Y$1,$Z9,$Z$1,$AA9,$AA$1,$AB9,$AB$1,$AC9,$AC$1,$AD9,$AD$1,$AE9,$AE$1)</f>
        <v>MSMA</v>
      </c>
      <c r="T9" s="260" t="b">
        <f t="shared" si="6"/>
        <v>0</v>
      </c>
      <c r="U9" s="260" t="b">
        <f t="shared" si="7"/>
        <v>0</v>
      </c>
      <c r="V9" s="260" t="b">
        <f t="shared" si="8"/>
        <v>0</v>
      </c>
      <c r="W9" s="260" t="b">
        <f t="shared" si="9"/>
        <v>0</v>
      </c>
      <c r="X9" s="260" t="b">
        <f t="shared" si="10"/>
        <v>1</v>
      </c>
      <c r="Y9" s="260" t="b">
        <f t="shared" si="11"/>
        <v>0</v>
      </c>
      <c r="Z9" s="260" t="b">
        <f t="shared" si="12"/>
        <v>0</v>
      </c>
      <c r="AA9" s="260" t="b">
        <f t="shared" si="13"/>
        <v>0</v>
      </c>
      <c r="AB9" s="260" t="b">
        <f t="shared" si="14"/>
        <v>0</v>
      </c>
      <c r="AC9" s="260" t="b">
        <f t="shared" si="15"/>
        <v>0</v>
      </c>
      <c r="AD9" s="260" t="b">
        <f t="shared" si="16"/>
        <v>0</v>
      </c>
      <c r="AE9" s="260" t="b">
        <f t="shared" si="17"/>
        <v>0</v>
      </c>
    </row>
    <row r="10" spans="1:31" ht="19.2" customHeight="1">
      <c r="A10" s="245" t="s">
        <v>9</v>
      </c>
      <c r="B10" s="245" t="s">
        <v>7</v>
      </c>
      <c r="C10" s="245" t="s">
        <v>33</v>
      </c>
      <c r="D10" s="245" t="s">
        <v>512</v>
      </c>
      <c r="E10" s="245" t="str">
        <f t="shared" si="0"/>
        <v xml:space="preserve"> Accounting Research II</v>
      </c>
      <c r="F10" s="245" t="s">
        <v>14</v>
      </c>
      <c r="G10" s="245" t="s">
        <v>211</v>
      </c>
      <c r="H10" s="245" t="s">
        <v>216</v>
      </c>
      <c r="I10" s="243">
        <f t="shared" si="1"/>
        <v>0.3611111111111111</v>
      </c>
      <c r="J10" s="243">
        <f t="shared" si="2"/>
        <v>0.4513888888888889</v>
      </c>
      <c r="K10" s="243" t="s">
        <v>637</v>
      </c>
      <c r="L10" s="245" t="s">
        <v>10</v>
      </c>
      <c r="M10" s="245" t="s">
        <v>15</v>
      </c>
      <c r="N10" s="245" t="s">
        <v>203</v>
      </c>
      <c r="O10" s="3">
        <v>3</v>
      </c>
      <c r="P10" s="252">
        <f t="shared" si="3"/>
        <v>8</v>
      </c>
      <c r="Q10" s="252">
        <f t="shared" si="4"/>
        <v>16</v>
      </c>
      <c r="R10" s="252" t="str">
        <f t="shared" si="5"/>
        <v xml:space="preserve">SA.PHD </v>
      </c>
      <c r="S10" s="252" t="str" cm="1">
        <f t="array" ref="S10">_xlfn.IFS($T10,$T$1,$U10,$U$1,$V10,$V$1,$W10,$W$1,$X10,$X$1,$Y10,$Y$1,$Z10,$Z$1,$AA10,$AA$1,$AB10,$AB$1,$AC10,$AC$1,$AD10,$AD$1,$AE10,$AE$1)</f>
        <v>PHD</v>
      </c>
      <c r="T10" s="252" t="b">
        <f t="shared" si="6"/>
        <v>0</v>
      </c>
      <c r="U10" s="252" t="b">
        <f t="shared" si="7"/>
        <v>0</v>
      </c>
      <c r="V10" s="252" t="b">
        <f t="shared" si="8"/>
        <v>0</v>
      </c>
      <c r="W10" s="252" t="b">
        <f t="shared" si="9"/>
        <v>0</v>
      </c>
      <c r="X10" s="252" t="b">
        <f t="shared" si="10"/>
        <v>0</v>
      </c>
      <c r="Y10" s="252" t="b">
        <f t="shared" si="11"/>
        <v>0</v>
      </c>
      <c r="Z10" s="252" t="b">
        <f t="shared" si="12"/>
        <v>0</v>
      </c>
      <c r="AA10" s="252" t="b">
        <f t="shared" si="13"/>
        <v>0</v>
      </c>
      <c r="AB10" s="252" t="b">
        <f t="shared" si="14"/>
        <v>1</v>
      </c>
      <c r="AC10" s="252" t="b">
        <f t="shared" si="15"/>
        <v>0</v>
      </c>
      <c r="AD10" s="252" t="b">
        <f t="shared" si="16"/>
        <v>0</v>
      </c>
      <c r="AE10" s="252" t="b">
        <f t="shared" si="17"/>
        <v>0</v>
      </c>
    </row>
    <row r="11" spans="1:31" ht="19.5" customHeight="1">
      <c r="A11" s="245" t="s">
        <v>127</v>
      </c>
      <c r="B11" s="245" t="s">
        <v>7</v>
      </c>
      <c r="C11" s="245" t="s">
        <v>134</v>
      </c>
      <c r="D11" s="245" t="s">
        <v>540</v>
      </c>
      <c r="E11" s="245" t="str">
        <f t="shared" si="0"/>
        <v xml:space="preserve"> Prescriptive Analytics with Python</v>
      </c>
      <c r="F11" s="245" t="s">
        <v>120</v>
      </c>
      <c r="G11" s="245" t="s">
        <v>208</v>
      </c>
      <c r="H11" s="246" t="s">
        <v>209</v>
      </c>
      <c r="I11" s="243">
        <f t="shared" si="1"/>
        <v>0.4375</v>
      </c>
      <c r="J11" s="243">
        <f t="shared" si="2"/>
        <v>0.5</v>
      </c>
      <c r="K11" s="243" t="s">
        <v>640</v>
      </c>
      <c r="L11" s="245" t="s">
        <v>10</v>
      </c>
      <c r="M11" s="245" t="s">
        <v>15</v>
      </c>
      <c r="N11" s="245" t="s">
        <v>202</v>
      </c>
      <c r="O11" s="3">
        <v>2.5</v>
      </c>
      <c r="P11" s="252">
        <f t="shared" si="3"/>
        <v>9</v>
      </c>
      <c r="Q11" s="252">
        <f t="shared" si="4"/>
        <v>17</v>
      </c>
      <c r="R11" s="252" t="str">
        <f t="shared" si="5"/>
        <v xml:space="preserve">SA.AN3 </v>
      </c>
      <c r="S11" s="252" t="str" cm="1">
        <f t="array" ref="S11">_xlfn.IFS($T11,$T$1,$U11,$U$1,$V11,$V$1,$W11,$W$1,$X11,$X$1,$Y11,$Y$1,$Z11,$Z$1,$AA11,$AA$1,$AB11,$AB$1,$AC11,$AC$1,$AD11,$AD$1,$AE11,$AE$1)</f>
        <v>BA/MA/AIB</v>
      </c>
      <c r="T11" s="260" t="b">
        <f t="shared" si="6"/>
        <v>0</v>
      </c>
      <c r="U11" s="260" t="b">
        <f t="shared" si="7"/>
        <v>0</v>
      </c>
      <c r="V11" s="260" t="b">
        <f t="shared" si="8"/>
        <v>0</v>
      </c>
      <c r="W11" s="260" t="b">
        <f t="shared" si="9"/>
        <v>0</v>
      </c>
      <c r="X11" s="260" t="b">
        <f t="shared" si="10"/>
        <v>0</v>
      </c>
      <c r="Y11" s="260" t="b">
        <f t="shared" si="11"/>
        <v>0</v>
      </c>
      <c r="Z11" s="260" t="b">
        <f t="shared" si="12"/>
        <v>1</v>
      </c>
      <c r="AA11" s="260" t="b">
        <f t="shared" si="13"/>
        <v>0</v>
      </c>
      <c r="AB11" s="260" t="b">
        <f t="shared" si="14"/>
        <v>0</v>
      </c>
      <c r="AC11" s="260" t="b">
        <f t="shared" si="15"/>
        <v>0</v>
      </c>
      <c r="AD11" s="260" t="b">
        <f t="shared" si="16"/>
        <v>0</v>
      </c>
      <c r="AE11" s="260" t="b">
        <f t="shared" si="17"/>
        <v>0</v>
      </c>
    </row>
    <row r="12" spans="1:31" ht="19.5" customHeight="1">
      <c r="A12" s="245" t="s">
        <v>165</v>
      </c>
      <c r="B12" s="245" t="s">
        <v>7</v>
      </c>
      <c r="C12" s="245" t="s">
        <v>178</v>
      </c>
      <c r="D12" s="245" t="s">
        <v>550</v>
      </c>
      <c r="E12" s="245" t="str">
        <f t="shared" si="0"/>
        <v xml:space="preserve"> Digital Marketing Strategy</v>
      </c>
      <c r="F12" s="245" t="s">
        <v>179</v>
      </c>
      <c r="G12" s="245" t="s">
        <v>208</v>
      </c>
      <c r="H12" s="246" t="s">
        <v>209</v>
      </c>
      <c r="I12" s="243">
        <f t="shared" si="1"/>
        <v>0.4375</v>
      </c>
      <c r="J12" s="243">
        <f t="shared" si="2"/>
        <v>0.5</v>
      </c>
      <c r="K12" s="243" t="s">
        <v>642</v>
      </c>
      <c r="L12" s="245" t="s">
        <v>10</v>
      </c>
      <c r="M12" s="245" t="s">
        <v>15</v>
      </c>
      <c r="N12" s="245" t="s">
        <v>202</v>
      </c>
      <c r="O12" s="3">
        <v>2.5</v>
      </c>
      <c r="P12" s="252">
        <f t="shared" si="3"/>
        <v>8</v>
      </c>
      <c r="Q12" s="252">
        <f t="shared" si="4"/>
        <v>18</v>
      </c>
      <c r="R12" s="252" t="str">
        <f t="shared" si="5"/>
        <v xml:space="preserve">SA.ELCT1 </v>
      </c>
      <c r="S12" s="252" t="str" cm="1">
        <f t="array" ref="S12">_xlfn.IFS($T12,$T$1,$U12,$U$1,$V12,$V$1,$W12,$W$1,$X12,$X$1,$Y12,$Y$1,$Z12,$Z$1,$AA12,$AA$1,$AB12,$AB$1,$AC12,$AC$1,$AD12,$AD$1,$AE12,$AE$1)</f>
        <v>Elective</v>
      </c>
      <c r="T12" s="260" t="b">
        <f t="shared" si="6"/>
        <v>0</v>
      </c>
      <c r="U12" s="260" t="b">
        <f t="shared" si="7"/>
        <v>0</v>
      </c>
      <c r="V12" s="260" t="b">
        <f t="shared" si="8"/>
        <v>0</v>
      </c>
      <c r="W12" s="260" t="b">
        <f t="shared" si="9"/>
        <v>0</v>
      </c>
      <c r="X12" s="260" t="b">
        <f t="shared" si="10"/>
        <v>0</v>
      </c>
      <c r="Y12" s="260" t="b">
        <f t="shared" si="11"/>
        <v>0</v>
      </c>
      <c r="Z12" s="260" t="b">
        <f t="shared" si="12"/>
        <v>0</v>
      </c>
      <c r="AA12" s="260" t="b">
        <f t="shared" si="13"/>
        <v>0</v>
      </c>
      <c r="AB12" s="260" t="b">
        <f t="shared" si="14"/>
        <v>0</v>
      </c>
      <c r="AC12" s="260" t="b">
        <f t="shared" si="15"/>
        <v>1</v>
      </c>
      <c r="AD12" s="260" t="b">
        <f t="shared" si="16"/>
        <v>0</v>
      </c>
      <c r="AE12" s="260" t="b">
        <f t="shared" si="17"/>
        <v>0</v>
      </c>
    </row>
    <row r="13" spans="1:31" ht="19.5" customHeight="1">
      <c r="A13" s="245" t="s">
        <v>127</v>
      </c>
      <c r="B13" s="245" t="s">
        <v>7</v>
      </c>
      <c r="C13" s="245" t="s">
        <v>125</v>
      </c>
      <c r="D13" s="245" t="s">
        <v>534</v>
      </c>
      <c r="E13" s="245" t="str">
        <f t="shared" si="0"/>
        <v xml:space="preserve"> Business Modeling</v>
      </c>
      <c r="F13" s="245" t="s">
        <v>126</v>
      </c>
      <c r="G13" s="245" t="s">
        <v>208</v>
      </c>
      <c r="H13" s="246" t="s">
        <v>209</v>
      </c>
      <c r="I13" s="243">
        <f t="shared" si="1"/>
        <v>0.4375</v>
      </c>
      <c r="J13" s="243">
        <f t="shared" si="2"/>
        <v>0.5</v>
      </c>
      <c r="K13" s="243" t="s">
        <v>639</v>
      </c>
      <c r="L13" s="245" t="s">
        <v>10</v>
      </c>
      <c r="M13" s="245" t="s">
        <v>15</v>
      </c>
      <c r="N13" s="245" t="s">
        <v>202</v>
      </c>
      <c r="O13" s="3">
        <v>2.5</v>
      </c>
      <c r="P13" s="252">
        <f t="shared" si="3"/>
        <v>8</v>
      </c>
      <c r="Q13" s="252">
        <f t="shared" si="4"/>
        <v>19</v>
      </c>
      <c r="R13" s="252" t="str">
        <f t="shared" si="5"/>
        <v xml:space="preserve">SA.MBA.BL </v>
      </c>
      <c r="S13" s="252" t="str" cm="1">
        <f t="array" ref="S13">_xlfn.IFS($T13,$T$1,$U13,$U$1,$V13,$V$1,$W13,$W$1,$X13,$X$1,$Y13,$Y$1,$Z13,$Z$1,$AA13,$AA$1,$AB13,$AB$1,$AC13,$AC$1,$AD13,$AD$1,$AE13,$AE$1)</f>
        <v>MBA</v>
      </c>
      <c r="T13" s="260" t="b">
        <f t="shared" si="6"/>
        <v>1</v>
      </c>
      <c r="U13" s="260" t="b">
        <f t="shared" si="7"/>
        <v>0</v>
      </c>
      <c r="V13" s="260" t="b">
        <f t="shared" si="8"/>
        <v>0</v>
      </c>
      <c r="W13" s="260" t="b">
        <f t="shared" si="9"/>
        <v>0</v>
      </c>
      <c r="X13" s="260" t="b">
        <f t="shared" si="10"/>
        <v>0</v>
      </c>
      <c r="Y13" s="260" t="b">
        <f t="shared" si="11"/>
        <v>0</v>
      </c>
      <c r="Z13" s="260" t="b">
        <f t="shared" si="12"/>
        <v>0</v>
      </c>
      <c r="AA13" s="260" t="b">
        <f t="shared" si="13"/>
        <v>0</v>
      </c>
      <c r="AB13" s="260" t="b">
        <f t="shared" si="14"/>
        <v>0</v>
      </c>
      <c r="AC13" s="260" t="b">
        <f t="shared" si="15"/>
        <v>0</v>
      </c>
      <c r="AD13" s="260" t="b">
        <f t="shared" si="16"/>
        <v>0</v>
      </c>
      <c r="AE13" s="260" t="b">
        <f t="shared" si="17"/>
        <v>0</v>
      </c>
    </row>
    <row r="14" spans="1:31" ht="19.5" customHeight="1">
      <c r="A14" s="245" t="s">
        <v>194</v>
      </c>
      <c r="B14" s="245" t="s">
        <v>7</v>
      </c>
      <c r="C14" s="245" t="s">
        <v>160</v>
      </c>
      <c r="D14" s="245" t="s">
        <v>563</v>
      </c>
      <c r="E14" s="245" t="str">
        <f t="shared" si="0"/>
        <v xml:space="preserve"> Operations Management</v>
      </c>
      <c r="F14" s="245" t="s">
        <v>141</v>
      </c>
      <c r="G14" s="245" t="s">
        <v>208</v>
      </c>
      <c r="H14" s="246" t="s">
        <v>209</v>
      </c>
      <c r="I14" s="243">
        <f t="shared" si="1"/>
        <v>0.4375</v>
      </c>
      <c r="J14" s="243">
        <f t="shared" si="2"/>
        <v>0.5</v>
      </c>
      <c r="K14" s="243" t="s">
        <v>636</v>
      </c>
      <c r="L14" s="245" t="s">
        <v>10</v>
      </c>
      <c r="M14" s="245" t="s">
        <v>15</v>
      </c>
      <c r="N14" s="245" t="s">
        <v>202</v>
      </c>
      <c r="O14" s="3">
        <v>2.5</v>
      </c>
      <c r="P14" s="252">
        <f t="shared" si="3"/>
        <v>8</v>
      </c>
      <c r="Q14" s="252">
        <f t="shared" si="4"/>
        <v>19</v>
      </c>
      <c r="R14" s="252" t="str">
        <f t="shared" si="5"/>
        <v xml:space="preserve">SA.MBA.GD </v>
      </c>
      <c r="S14" s="252" t="str" cm="1">
        <f t="array" ref="S14">_xlfn.IFS($T14,$T$1,$U14,$U$1,$V14,$V$1,$W14,$W$1,$X14,$X$1,$Y14,$Y$1,$Z14,$Z$1,$AA14,$AA$1,$AB14,$AB$1,$AC14,$AC$1,$AD14,$AD$1,$AE14,$AE$1)</f>
        <v>MBA</v>
      </c>
      <c r="T14" s="252" t="b">
        <f t="shared" si="6"/>
        <v>1</v>
      </c>
      <c r="U14" s="252" t="b">
        <f t="shared" si="7"/>
        <v>0</v>
      </c>
      <c r="V14" s="252" t="b">
        <f t="shared" si="8"/>
        <v>0</v>
      </c>
      <c r="W14" s="252" t="b">
        <f t="shared" si="9"/>
        <v>0</v>
      </c>
      <c r="X14" s="252" t="b">
        <f t="shared" si="10"/>
        <v>0</v>
      </c>
      <c r="Y14" s="252" t="b">
        <f t="shared" si="11"/>
        <v>0</v>
      </c>
      <c r="Z14" s="252" t="b">
        <f t="shared" si="12"/>
        <v>0</v>
      </c>
      <c r="AA14" s="252" t="b">
        <f t="shared" si="13"/>
        <v>0</v>
      </c>
      <c r="AB14" s="252" t="b">
        <f t="shared" si="14"/>
        <v>0</v>
      </c>
      <c r="AC14" s="252" t="b">
        <f t="shared" si="15"/>
        <v>0</v>
      </c>
      <c r="AD14" s="252" t="b">
        <f t="shared" si="16"/>
        <v>0</v>
      </c>
      <c r="AE14" s="252" t="b">
        <f t="shared" si="17"/>
        <v>0</v>
      </c>
    </row>
    <row r="15" spans="1:31" ht="19.5" customHeight="1">
      <c r="A15" s="245" t="s">
        <v>236</v>
      </c>
      <c r="B15" s="245" t="s">
        <v>7</v>
      </c>
      <c r="C15" s="245" t="s">
        <v>78</v>
      </c>
      <c r="D15" s="245" t="s">
        <v>518</v>
      </c>
      <c r="E15" s="245" t="str">
        <f t="shared" si="0"/>
        <v xml:space="preserve"> Data Management, Warehousing, &amp; Visualization</v>
      </c>
      <c r="F15" s="245" t="s">
        <v>79</v>
      </c>
      <c r="G15" s="245" t="s">
        <v>208</v>
      </c>
      <c r="H15" s="246" t="s">
        <v>209</v>
      </c>
      <c r="I15" s="243">
        <f t="shared" si="1"/>
        <v>0.4375</v>
      </c>
      <c r="J15" s="243">
        <f t="shared" si="2"/>
        <v>0.5</v>
      </c>
      <c r="K15" s="243" t="s">
        <v>638</v>
      </c>
      <c r="L15" s="245" t="s">
        <v>10</v>
      </c>
      <c r="M15" s="245" t="s">
        <v>15</v>
      </c>
      <c r="N15" s="245" t="s">
        <v>202</v>
      </c>
      <c r="O15" s="3">
        <v>2.5</v>
      </c>
      <c r="P15" s="252">
        <f t="shared" si="3"/>
        <v>8</v>
      </c>
      <c r="Q15" s="252">
        <f t="shared" si="4"/>
        <v>16</v>
      </c>
      <c r="R15" s="252" t="str">
        <f t="shared" si="5"/>
        <v xml:space="preserve">SA.AN1 </v>
      </c>
      <c r="S15" s="252" t="str" cm="1">
        <f t="array" ref="S15">_xlfn.IFS($T15,$T$1,$U15,$U$1,$V15,$V$1,$W15,$W$1,$X15,$X$1,$Y15,$Y$1,$Z15,$Z$1,$AA15,$AA$1,$AB15,$AB$1,$AC15,$AC$1,$AD15,$AD$1,$AE15,$AE$1)</f>
        <v>MSBA</v>
      </c>
      <c r="T15" s="252" t="b">
        <f t="shared" si="6"/>
        <v>0</v>
      </c>
      <c r="U15" s="252" t="b">
        <f t="shared" si="7"/>
        <v>0</v>
      </c>
      <c r="V15" s="252" t="b">
        <f t="shared" si="8"/>
        <v>0</v>
      </c>
      <c r="W15" s="252" t="b">
        <f t="shared" si="9"/>
        <v>1</v>
      </c>
      <c r="X15" s="252" t="b">
        <f t="shared" si="10"/>
        <v>0</v>
      </c>
      <c r="Y15" s="252" t="b">
        <f t="shared" si="11"/>
        <v>0</v>
      </c>
      <c r="Z15" s="252" t="b">
        <f t="shared" si="12"/>
        <v>0</v>
      </c>
      <c r="AA15" s="252" t="b">
        <f t="shared" si="13"/>
        <v>0</v>
      </c>
      <c r="AB15" s="252" t="b">
        <f t="shared" si="14"/>
        <v>0</v>
      </c>
      <c r="AC15" s="252" t="b">
        <f t="shared" si="15"/>
        <v>0</v>
      </c>
      <c r="AD15" s="252" t="b">
        <f t="shared" si="16"/>
        <v>0</v>
      </c>
      <c r="AE15" s="252" t="b">
        <f t="shared" si="17"/>
        <v>0</v>
      </c>
    </row>
    <row r="16" spans="1:31" ht="19.5" customHeight="1">
      <c r="A16" s="245" t="s">
        <v>96</v>
      </c>
      <c r="B16" s="245" t="s">
        <v>7</v>
      </c>
      <c r="C16" s="245" t="s">
        <v>112</v>
      </c>
      <c r="D16" s="245" t="s">
        <v>530</v>
      </c>
      <c r="E16" s="245" t="str">
        <f t="shared" si="0"/>
        <v xml:space="preserve"> Fixed Income Securities</v>
      </c>
      <c r="F16" s="245" t="s">
        <v>113</v>
      </c>
      <c r="G16" s="245" t="s">
        <v>208</v>
      </c>
      <c r="H16" s="246" t="s">
        <v>209</v>
      </c>
      <c r="I16" s="243">
        <f t="shared" si="1"/>
        <v>0.4375</v>
      </c>
      <c r="J16" s="243">
        <f t="shared" si="2"/>
        <v>0.5</v>
      </c>
      <c r="K16" s="243" t="s">
        <v>634</v>
      </c>
      <c r="L16" s="245" t="s">
        <v>10</v>
      </c>
      <c r="M16" s="245" t="s">
        <v>15</v>
      </c>
      <c r="N16" s="245" t="s">
        <v>202</v>
      </c>
      <c r="O16" s="3">
        <v>2.5</v>
      </c>
      <c r="P16" s="252">
        <f t="shared" si="3"/>
        <v>8</v>
      </c>
      <c r="Q16" s="252">
        <f t="shared" si="4"/>
        <v>17</v>
      </c>
      <c r="R16" s="252" t="str">
        <f t="shared" si="5"/>
        <v xml:space="preserve">SA.MSF1 </v>
      </c>
      <c r="S16" s="252" t="str" cm="1">
        <f t="array" ref="S16">_xlfn.IFS($T16,$T$1,$U16,$U$1,$V16,$V$1,$W16,$W$1,$X16,$X$1,$Y16,$Y$1,$Z16,$Z$1,$AA16,$AA$1,$AB16,$AB$1,$AC16,$AC$1,$AD16,$AD$1,$AE16,$AE$1)</f>
        <v>MSF</v>
      </c>
      <c r="T16" s="260" t="b">
        <f t="shared" si="6"/>
        <v>0</v>
      </c>
      <c r="U16" s="260" t="b">
        <f t="shared" si="7"/>
        <v>1</v>
      </c>
      <c r="V16" s="260" t="b">
        <f t="shared" si="8"/>
        <v>0</v>
      </c>
      <c r="W16" s="260" t="b">
        <f t="shared" si="9"/>
        <v>0</v>
      </c>
      <c r="X16" s="260" t="b">
        <f t="shared" si="10"/>
        <v>0</v>
      </c>
      <c r="Y16" s="260" t="b">
        <f t="shared" si="11"/>
        <v>0</v>
      </c>
      <c r="Z16" s="260" t="b">
        <f t="shared" si="12"/>
        <v>0</v>
      </c>
      <c r="AA16" s="260" t="b">
        <f t="shared" si="13"/>
        <v>0</v>
      </c>
      <c r="AB16" s="260" t="b">
        <f t="shared" si="14"/>
        <v>0</v>
      </c>
      <c r="AC16" s="260" t="b">
        <f t="shared" si="15"/>
        <v>0</v>
      </c>
      <c r="AD16" s="260" t="b">
        <f t="shared" si="16"/>
        <v>0</v>
      </c>
      <c r="AE16" s="260" t="b">
        <f t="shared" si="17"/>
        <v>0</v>
      </c>
    </row>
    <row r="17" spans="1:31" ht="19.2" customHeight="1">
      <c r="A17" s="245" t="s">
        <v>157</v>
      </c>
      <c r="B17" s="245" t="s">
        <v>7</v>
      </c>
      <c r="C17" s="245" t="s">
        <v>159</v>
      </c>
      <c r="D17" s="245" t="s">
        <v>558</v>
      </c>
      <c r="E17" s="245" t="str">
        <f t="shared" si="0"/>
        <v xml:space="preserve"> Operations Management: Business Problems Context</v>
      </c>
      <c r="F17" s="245" t="s">
        <v>141</v>
      </c>
      <c r="G17" s="245" t="s">
        <v>208</v>
      </c>
      <c r="H17" s="246" t="s">
        <v>209</v>
      </c>
      <c r="I17" s="243">
        <f t="shared" si="1"/>
        <v>0.4375</v>
      </c>
      <c r="J17" s="243">
        <f t="shared" si="2"/>
        <v>0.5</v>
      </c>
      <c r="K17" s="243" t="s">
        <v>636</v>
      </c>
      <c r="L17" s="245" t="s">
        <v>10</v>
      </c>
      <c r="M17" s="245" t="s">
        <v>15</v>
      </c>
      <c r="N17" s="245" t="s">
        <v>203</v>
      </c>
      <c r="O17" s="3">
        <v>4</v>
      </c>
      <c r="P17" s="252">
        <f t="shared" si="3"/>
        <v>8</v>
      </c>
      <c r="Q17" s="252">
        <f t="shared" si="4"/>
        <v>16</v>
      </c>
      <c r="R17" s="252" t="str">
        <f t="shared" si="5"/>
        <v xml:space="preserve">SA.PHD </v>
      </c>
      <c r="S17" s="252" t="str" cm="1">
        <f t="array" ref="S17">_xlfn.IFS($T17,$T$1,$U17,$U$1,$V17,$V$1,$W17,$W$1,$X17,$X$1,$Y17,$Y$1,$Z17,$Z$1,$AA17,$AA$1,$AB17,$AB$1,$AC17,$AC$1,$AD17,$AD$1,$AE17,$AE$1)</f>
        <v>PHD</v>
      </c>
      <c r="T17" s="260" t="b">
        <f t="shared" si="6"/>
        <v>0</v>
      </c>
      <c r="U17" s="260" t="b">
        <f t="shared" si="7"/>
        <v>0</v>
      </c>
      <c r="V17" s="260" t="b">
        <f t="shared" si="8"/>
        <v>0</v>
      </c>
      <c r="W17" s="260" t="b">
        <f t="shared" si="9"/>
        <v>0</v>
      </c>
      <c r="X17" s="260" t="b">
        <f t="shared" si="10"/>
        <v>0</v>
      </c>
      <c r="Y17" s="260" t="b">
        <f t="shared" si="11"/>
        <v>0</v>
      </c>
      <c r="Z17" s="260" t="b">
        <f t="shared" si="12"/>
        <v>0</v>
      </c>
      <c r="AA17" s="260" t="b">
        <f t="shared" si="13"/>
        <v>0</v>
      </c>
      <c r="AB17" s="260" t="b">
        <f t="shared" si="14"/>
        <v>1</v>
      </c>
      <c r="AC17" s="260" t="b">
        <f t="shared" si="15"/>
        <v>0</v>
      </c>
      <c r="AD17" s="260" t="b">
        <f t="shared" si="16"/>
        <v>0</v>
      </c>
      <c r="AE17" s="260" t="b">
        <f t="shared" si="17"/>
        <v>0</v>
      </c>
    </row>
    <row r="18" spans="1:31" ht="19.5" customHeight="1">
      <c r="A18" s="245" t="s">
        <v>165</v>
      </c>
      <c r="B18" s="245" t="s">
        <v>7</v>
      </c>
      <c r="C18" s="245" t="s">
        <v>172</v>
      </c>
      <c r="D18" s="245" t="s">
        <v>548</v>
      </c>
      <c r="E18" s="245" t="str">
        <f t="shared" si="0"/>
        <v xml:space="preserve"> Advanced Marketing Strategy</v>
      </c>
      <c r="F18" s="245" t="s">
        <v>173</v>
      </c>
      <c r="G18" s="245" t="s">
        <v>231</v>
      </c>
      <c r="H18" s="246" t="s">
        <v>209</v>
      </c>
      <c r="I18" s="243">
        <f t="shared" si="1"/>
        <v>0.4375</v>
      </c>
      <c r="J18" s="243">
        <f t="shared" si="2"/>
        <v>0.5</v>
      </c>
      <c r="K18" s="243" t="s">
        <v>635</v>
      </c>
      <c r="L18" s="245" t="s">
        <v>10</v>
      </c>
      <c r="M18" s="245" t="s">
        <v>91</v>
      </c>
      <c r="N18" s="245" t="s">
        <v>202</v>
      </c>
      <c r="O18" s="3">
        <v>2.5</v>
      </c>
      <c r="P18" s="252">
        <f t="shared" si="3"/>
        <v>8</v>
      </c>
      <c r="Q18" s="252">
        <f t="shared" si="4"/>
        <v>21</v>
      </c>
      <c r="R18" s="252" t="str">
        <f t="shared" si="5"/>
        <v xml:space="preserve">SA.ELCT.HYB </v>
      </c>
      <c r="S18" s="252" t="str" cm="1">
        <f t="array" ref="S18">_xlfn.IFS($T18,$T$1,$U18,$U$1,$V18,$V$1,$W18,$W$1,$X18,$X$1,$Y18,$Y$1,$Z18,$Z$1,$AA18,$AA$1,$AB18,$AB$1,$AC18,$AC$1,$AD18,$AD$1,$AE18,$AE$1)</f>
        <v>Elective</v>
      </c>
      <c r="T18" s="260" t="b">
        <f t="shared" si="6"/>
        <v>0</v>
      </c>
      <c r="U18" s="260" t="b">
        <f t="shared" si="7"/>
        <v>0</v>
      </c>
      <c r="V18" s="260" t="b">
        <f t="shared" si="8"/>
        <v>0</v>
      </c>
      <c r="W18" s="260" t="b">
        <f t="shared" si="9"/>
        <v>0</v>
      </c>
      <c r="X18" s="260" t="b">
        <f t="shared" si="10"/>
        <v>0</v>
      </c>
      <c r="Y18" s="260" t="b">
        <f t="shared" si="11"/>
        <v>0</v>
      </c>
      <c r="Z18" s="260" t="b">
        <f t="shared" si="12"/>
        <v>0</v>
      </c>
      <c r="AA18" s="260" t="b">
        <f t="shared" si="13"/>
        <v>0</v>
      </c>
      <c r="AB18" s="260" t="b">
        <f t="shared" si="14"/>
        <v>0</v>
      </c>
      <c r="AC18" s="260" t="b">
        <f t="shared" si="15"/>
        <v>1</v>
      </c>
      <c r="AD18" s="260" t="b">
        <f t="shared" si="16"/>
        <v>0</v>
      </c>
      <c r="AE18" s="260" t="b">
        <f t="shared" si="17"/>
        <v>0</v>
      </c>
    </row>
    <row r="19" spans="1:31" ht="19.5" customHeight="1">
      <c r="A19" s="245" t="s">
        <v>127</v>
      </c>
      <c r="B19" s="245" t="s">
        <v>7</v>
      </c>
      <c r="C19" s="245" t="s">
        <v>278</v>
      </c>
      <c r="D19" s="245" t="s">
        <v>535</v>
      </c>
      <c r="E19" s="245" t="str">
        <f t="shared" si="0"/>
        <v xml:space="preserve"> Business Modeling-Workshop</v>
      </c>
      <c r="F19" s="245"/>
      <c r="G19" s="245" t="s">
        <v>214</v>
      </c>
      <c r="H19" s="245" t="s">
        <v>209</v>
      </c>
      <c r="I19" s="243">
        <f t="shared" si="1"/>
        <v>0.4375</v>
      </c>
      <c r="J19" s="243">
        <f t="shared" si="2"/>
        <v>0.5</v>
      </c>
      <c r="K19" s="243" t="s">
        <v>639</v>
      </c>
      <c r="L19" s="245" t="s">
        <v>18</v>
      </c>
      <c r="M19" s="245" t="s">
        <v>15</v>
      </c>
      <c r="N19" s="245" t="s">
        <v>202</v>
      </c>
      <c r="O19" s="3">
        <v>0</v>
      </c>
      <c r="P19" s="252">
        <f t="shared" si="3"/>
        <v>8</v>
      </c>
      <c r="Q19" s="252">
        <f t="shared" si="4"/>
        <v>21</v>
      </c>
      <c r="R19" s="252" t="str">
        <f t="shared" si="5"/>
        <v xml:space="preserve">SA.MBA.BL.W </v>
      </c>
      <c r="S19" s="252" t="str" cm="1">
        <f t="array" ref="S19">_xlfn.IFS($T19,$T$1,$U19,$U$1,$V19,$V$1,$W19,$W$1,$X19,$X$1,$Y19,$Y$1,$Z19,$Z$1,$AA19,$AA$1,$AB19,$AB$1,$AC19,$AC$1,$AD19,$AD$1,$AE19,$AE$1)</f>
        <v>MBA</v>
      </c>
      <c r="T19" s="252" t="b">
        <f t="shared" si="6"/>
        <v>1</v>
      </c>
      <c r="U19" s="252" t="b">
        <f t="shared" si="7"/>
        <v>0</v>
      </c>
      <c r="V19" s="252" t="b">
        <f t="shared" si="8"/>
        <v>0</v>
      </c>
      <c r="W19" s="252" t="b">
        <f t="shared" si="9"/>
        <v>0</v>
      </c>
      <c r="X19" s="252" t="b">
        <f t="shared" si="10"/>
        <v>0</v>
      </c>
      <c r="Y19" s="252" t="b">
        <f t="shared" si="11"/>
        <v>0</v>
      </c>
      <c r="Z19" s="252" t="b">
        <f t="shared" si="12"/>
        <v>0</v>
      </c>
      <c r="AA19" s="252" t="b">
        <f t="shared" si="13"/>
        <v>0</v>
      </c>
      <c r="AB19" s="252" t="b">
        <f t="shared" si="14"/>
        <v>0</v>
      </c>
      <c r="AC19" s="252" t="b">
        <f t="shared" si="15"/>
        <v>0</v>
      </c>
      <c r="AD19" s="252" t="b">
        <f t="shared" si="16"/>
        <v>0</v>
      </c>
      <c r="AE19" s="252" t="b">
        <f t="shared" si="17"/>
        <v>0</v>
      </c>
    </row>
    <row r="20" spans="1:31" ht="19.5" customHeight="1">
      <c r="A20" s="245" t="s">
        <v>194</v>
      </c>
      <c r="B20" s="245" t="s">
        <v>7</v>
      </c>
      <c r="C20" s="245" t="s">
        <v>275</v>
      </c>
      <c r="D20" s="245" t="s">
        <v>564</v>
      </c>
      <c r="E20" s="245" t="str">
        <f t="shared" si="0"/>
        <v xml:space="preserve"> Operations Management-Lab</v>
      </c>
      <c r="F20" s="245"/>
      <c r="G20" s="245" t="s">
        <v>214</v>
      </c>
      <c r="H20" s="245" t="s">
        <v>209</v>
      </c>
      <c r="I20" s="243">
        <f t="shared" si="1"/>
        <v>0.4375</v>
      </c>
      <c r="J20" s="243">
        <f t="shared" si="2"/>
        <v>0.5</v>
      </c>
      <c r="K20" s="243" t="s">
        <v>636</v>
      </c>
      <c r="L20" s="245" t="s">
        <v>18</v>
      </c>
      <c r="M20" s="245" t="s">
        <v>15</v>
      </c>
      <c r="N20" s="245" t="s">
        <v>202</v>
      </c>
      <c r="O20" s="3">
        <v>0</v>
      </c>
      <c r="P20" s="252">
        <f t="shared" si="3"/>
        <v>8</v>
      </c>
      <c r="Q20" s="252">
        <f t="shared" si="4"/>
        <v>21</v>
      </c>
      <c r="R20" s="252" t="str">
        <f t="shared" si="5"/>
        <v xml:space="preserve">SA.MBA.GD.L </v>
      </c>
      <c r="S20" s="252" t="str" cm="1">
        <f t="array" ref="S20">_xlfn.IFS($T20,$T$1,$U20,$U$1,$V20,$V$1,$W20,$W$1,$X20,$X$1,$Y20,$Y$1,$Z20,$Z$1,$AA20,$AA$1,$AB20,$AB$1,$AC20,$AC$1,$AD20,$AD$1,$AE20,$AE$1)</f>
        <v>MBA</v>
      </c>
      <c r="T20" s="260" t="b">
        <f t="shared" si="6"/>
        <v>1</v>
      </c>
      <c r="U20" s="260" t="b">
        <f t="shared" si="7"/>
        <v>0</v>
      </c>
      <c r="V20" s="260" t="b">
        <f t="shared" si="8"/>
        <v>0</v>
      </c>
      <c r="W20" s="260" t="b">
        <f t="shared" si="9"/>
        <v>0</v>
      </c>
      <c r="X20" s="260" t="b">
        <f t="shared" si="10"/>
        <v>0</v>
      </c>
      <c r="Y20" s="260" t="b">
        <f t="shared" si="11"/>
        <v>0</v>
      </c>
      <c r="Z20" s="260" t="b">
        <f t="shared" si="12"/>
        <v>0</v>
      </c>
      <c r="AA20" s="260" t="b">
        <f t="shared" si="13"/>
        <v>0</v>
      </c>
      <c r="AB20" s="260" t="b">
        <f t="shared" si="14"/>
        <v>0</v>
      </c>
      <c r="AC20" s="260" t="b">
        <f t="shared" si="15"/>
        <v>0</v>
      </c>
      <c r="AD20" s="260" t="b">
        <f t="shared" si="16"/>
        <v>0</v>
      </c>
      <c r="AE20" s="260" t="b">
        <f t="shared" si="17"/>
        <v>0</v>
      </c>
    </row>
    <row r="21" spans="1:31" ht="19.5" customHeight="1">
      <c r="A21" s="245" t="s">
        <v>236</v>
      </c>
      <c r="B21" s="245" t="s">
        <v>7</v>
      </c>
      <c r="C21" s="245" t="s">
        <v>80</v>
      </c>
      <c r="D21" s="245" t="s">
        <v>519</v>
      </c>
      <c r="E21" s="245" t="str">
        <f t="shared" si="0"/>
        <v xml:space="preserve"> Data Management, Warehousing, &amp; Visualization-Lab</v>
      </c>
      <c r="F21" s="245"/>
      <c r="G21" s="245" t="s">
        <v>214</v>
      </c>
      <c r="H21" s="245" t="s">
        <v>219</v>
      </c>
      <c r="I21" s="243">
        <f t="shared" si="1"/>
        <v>0.4375</v>
      </c>
      <c r="J21" s="243">
        <f t="shared" si="2"/>
        <v>0.97916666666666663</v>
      </c>
      <c r="K21" s="243" t="s">
        <v>638</v>
      </c>
      <c r="L21" s="245" t="s">
        <v>18</v>
      </c>
      <c r="M21" s="245" t="s">
        <v>15</v>
      </c>
      <c r="N21" s="245" t="s">
        <v>202</v>
      </c>
      <c r="O21" s="3">
        <v>0</v>
      </c>
      <c r="P21" s="252">
        <f t="shared" si="3"/>
        <v>8</v>
      </c>
      <c r="Q21" s="252">
        <f t="shared" si="4"/>
        <v>18</v>
      </c>
      <c r="R21" s="252" t="str">
        <f t="shared" si="5"/>
        <v xml:space="preserve">SA.AN1.L </v>
      </c>
      <c r="S21" s="252" t="str" cm="1">
        <f t="array" ref="S21">_xlfn.IFS($T21,$T$1,$U21,$U$1,$V21,$V$1,$W21,$W$1,$X21,$X$1,$Y21,$Y$1,$Z21,$Z$1,$AA21,$AA$1,$AB21,$AB$1,$AC21,$AC$1,$AD21,$AD$1,$AE21,$AE$1)</f>
        <v>MSBA</v>
      </c>
      <c r="T21" s="260" t="b">
        <f t="shared" si="6"/>
        <v>0</v>
      </c>
      <c r="U21" s="260" t="b">
        <f t="shared" si="7"/>
        <v>0</v>
      </c>
      <c r="V21" s="260" t="b">
        <f t="shared" si="8"/>
        <v>0</v>
      </c>
      <c r="W21" s="260" t="b">
        <f t="shared" si="9"/>
        <v>1</v>
      </c>
      <c r="X21" s="260" t="b">
        <f t="shared" si="10"/>
        <v>0</v>
      </c>
      <c r="Y21" s="260" t="b">
        <f t="shared" si="11"/>
        <v>0</v>
      </c>
      <c r="Z21" s="260" t="b">
        <f t="shared" si="12"/>
        <v>0</v>
      </c>
      <c r="AA21" s="260" t="b">
        <f t="shared" si="13"/>
        <v>0</v>
      </c>
      <c r="AB21" s="260" t="b">
        <f t="shared" si="14"/>
        <v>0</v>
      </c>
      <c r="AC21" s="260" t="b">
        <f t="shared" si="15"/>
        <v>0</v>
      </c>
      <c r="AD21" s="260" t="b">
        <f t="shared" si="16"/>
        <v>0</v>
      </c>
      <c r="AE21" s="260" t="b">
        <f t="shared" si="17"/>
        <v>0</v>
      </c>
    </row>
    <row r="22" spans="1:31" ht="19.5" customHeight="1">
      <c r="A22" s="245" t="s">
        <v>157</v>
      </c>
      <c r="B22" s="245" t="s">
        <v>7</v>
      </c>
      <c r="C22" s="245" t="s">
        <v>161</v>
      </c>
      <c r="D22" s="245" t="s">
        <v>559</v>
      </c>
      <c r="E22" s="245" t="str">
        <f t="shared" si="0"/>
        <v xml:space="preserve"> Oper Mgmnt: Bus Problems Context-Lab</v>
      </c>
      <c r="F22" s="245"/>
      <c r="G22" s="245" t="s">
        <v>214</v>
      </c>
      <c r="H22" s="245" t="s">
        <v>209</v>
      </c>
      <c r="I22" s="243">
        <f t="shared" si="1"/>
        <v>0.4375</v>
      </c>
      <c r="J22" s="243">
        <f t="shared" si="2"/>
        <v>0.5</v>
      </c>
      <c r="K22" s="243" t="s">
        <v>636</v>
      </c>
      <c r="L22" s="245" t="s">
        <v>18</v>
      </c>
      <c r="M22" s="245" t="s">
        <v>15</v>
      </c>
      <c r="N22" s="245" t="s">
        <v>203</v>
      </c>
      <c r="O22" s="3">
        <v>0</v>
      </c>
      <c r="P22" s="252">
        <f t="shared" si="3"/>
        <v>8</v>
      </c>
      <c r="Q22" s="252">
        <f t="shared" si="4"/>
        <v>18</v>
      </c>
      <c r="R22" s="252" t="str">
        <f t="shared" si="5"/>
        <v xml:space="preserve">SA.PHD.L </v>
      </c>
      <c r="S22" s="252" t="str" cm="1">
        <f t="array" ref="S22">_xlfn.IFS($T22,$T$1,$U22,$U$1,$V22,$V$1,$W22,$W$1,$X22,$X$1,$Y22,$Y$1,$Z22,$Z$1,$AA22,$AA$1,$AB22,$AB$1,$AC22,$AC$1,$AD22,$AD$1,$AE22,$AE$1)</f>
        <v>PHD</v>
      </c>
      <c r="T22" s="252" t="b">
        <f t="shared" si="6"/>
        <v>0</v>
      </c>
      <c r="U22" s="252" t="b">
        <f t="shared" si="7"/>
        <v>0</v>
      </c>
      <c r="V22" s="252" t="b">
        <f t="shared" si="8"/>
        <v>0</v>
      </c>
      <c r="W22" s="252" t="b">
        <f t="shared" si="9"/>
        <v>0</v>
      </c>
      <c r="X22" s="252" t="b">
        <f t="shared" si="10"/>
        <v>0</v>
      </c>
      <c r="Y22" s="252" t="b">
        <f t="shared" si="11"/>
        <v>0</v>
      </c>
      <c r="Z22" s="252" t="b">
        <f t="shared" si="12"/>
        <v>0</v>
      </c>
      <c r="AA22" s="252" t="b">
        <f t="shared" si="13"/>
        <v>0</v>
      </c>
      <c r="AB22" s="252" t="b">
        <f t="shared" si="14"/>
        <v>1</v>
      </c>
      <c r="AC22" s="252" t="b">
        <f t="shared" si="15"/>
        <v>0</v>
      </c>
      <c r="AD22" s="252" t="b">
        <f t="shared" si="16"/>
        <v>0</v>
      </c>
      <c r="AE22" s="252" t="b">
        <f t="shared" si="17"/>
        <v>0</v>
      </c>
    </row>
    <row r="23" spans="1:31" ht="19.5" customHeight="1">
      <c r="A23" s="245" t="s">
        <v>96</v>
      </c>
      <c r="B23" s="245" t="s">
        <v>7</v>
      </c>
      <c r="C23" s="245" t="s">
        <v>123</v>
      </c>
      <c r="D23" s="245" t="s">
        <v>533</v>
      </c>
      <c r="E23" s="245" t="str">
        <f t="shared" si="0"/>
        <v xml:space="preserve"> Empirical Asset Pricing</v>
      </c>
      <c r="F23" s="245" t="s">
        <v>99</v>
      </c>
      <c r="G23" s="245" t="s">
        <v>208</v>
      </c>
      <c r="H23" s="246" t="s">
        <v>218</v>
      </c>
      <c r="I23" s="243">
        <f t="shared" si="1"/>
        <v>0.5625</v>
      </c>
      <c r="J23" s="243">
        <f t="shared" si="2"/>
        <v>0.65277777777777779</v>
      </c>
      <c r="K23" s="243" t="s">
        <v>637</v>
      </c>
      <c r="L23" s="245" t="s">
        <v>10</v>
      </c>
      <c r="M23" s="245" t="s">
        <v>15</v>
      </c>
      <c r="N23" s="245" t="s">
        <v>203</v>
      </c>
      <c r="O23" s="3">
        <v>3</v>
      </c>
      <c r="P23" s="252">
        <f t="shared" si="3"/>
        <v>8</v>
      </c>
      <c r="Q23" s="252">
        <f t="shared" si="4"/>
        <v>16</v>
      </c>
      <c r="R23" s="252" t="str">
        <f t="shared" si="5"/>
        <v xml:space="preserve">SA.PHD </v>
      </c>
      <c r="S23" s="252" t="str" cm="1">
        <f t="array" ref="S23">_xlfn.IFS($T23,$T$1,$U23,$U$1,$V23,$V$1,$W23,$W$1,$X23,$X$1,$Y23,$Y$1,$Z23,$Z$1,$AA23,$AA$1,$AB23,$AB$1,$AC23,$AC$1,$AD23,$AD$1,$AE23,$AE$1)</f>
        <v>PHD</v>
      </c>
      <c r="T23" s="252" t="b">
        <f t="shared" si="6"/>
        <v>0</v>
      </c>
      <c r="U23" s="252" t="b">
        <f t="shared" si="7"/>
        <v>0</v>
      </c>
      <c r="V23" s="252" t="b">
        <f t="shared" si="8"/>
        <v>0</v>
      </c>
      <c r="W23" s="252" t="b">
        <f t="shared" si="9"/>
        <v>0</v>
      </c>
      <c r="X23" s="252" t="b">
        <f t="shared" si="10"/>
        <v>0</v>
      </c>
      <c r="Y23" s="252" t="b">
        <f t="shared" si="11"/>
        <v>0</v>
      </c>
      <c r="Z23" s="252" t="b">
        <f t="shared" si="12"/>
        <v>0</v>
      </c>
      <c r="AA23" s="252" t="b">
        <f t="shared" si="13"/>
        <v>0</v>
      </c>
      <c r="AB23" s="252" t="b">
        <f t="shared" si="14"/>
        <v>1</v>
      </c>
      <c r="AC23" s="252" t="b">
        <f t="shared" si="15"/>
        <v>0</v>
      </c>
      <c r="AD23" s="252" t="b">
        <f t="shared" si="16"/>
        <v>0</v>
      </c>
      <c r="AE23" s="252" t="b">
        <f t="shared" si="17"/>
        <v>0</v>
      </c>
    </row>
    <row r="24" spans="1:31" ht="19.5" customHeight="1">
      <c r="A24" s="245" t="s">
        <v>36</v>
      </c>
      <c r="B24" s="245" t="s">
        <v>7</v>
      </c>
      <c r="C24" s="245" t="s">
        <v>38</v>
      </c>
      <c r="D24" s="245" t="s">
        <v>513</v>
      </c>
      <c r="E24" s="245" t="str">
        <f t="shared" si="0"/>
        <v xml:space="preserve"> Industrial Organization Theory</v>
      </c>
      <c r="F24" s="245" t="s">
        <v>40</v>
      </c>
      <c r="G24" s="245" t="s">
        <v>211</v>
      </c>
      <c r="H24" s="245" t="s">
        <v>218</v>
      </c>
      <c r="I24" s="243">
        <f t="shared" si="1"/>
        <v>0.5625</v>
      </c>
      <c r="J24" s="243">
        <f t="shared" si="2"/>
        <v>0.65277777777777779</v>
      </c>
      <c r="K24" s="243" t="s">
        <v>637</v>
      </c>
      <c r="L24" s="245" t="s">
        <v>10</v>
      </c>
      <c r="M24" s="245" t="s">
        <v>15</v>
      </c>
      <c r="N24" s="245" t="s">
        <v>203</v>
      </c>
      <c r="O24" s="3">
        <v>3</v>
      </c>
      <c r="P24" s="252">
        <f t="shared" si="3"/>
        <v>8</v>
      </c>
      <c r="Q24" s="252">
        <f t="shared" si="4"/>
        <v>16</v>
      </c>
      <c r="R24" s="252" t="str">
        <f t="shared" si="5"/>
        <v xml:space="preserve">SA.PHD </v>
      </c>
      <c r="S24" s="252" t="str" cm="1">
        <f t="array" ref="S24">_xlfn.IFS($T24,$T$1,$U24,$U$1,$V24,$V$1,$W24,$W$1,$X24,$X$1,$Y24,$Y$1,$Z24,$Z$1,$AA24,$AA$1,$AB24,$AB$1,$AC24,$AC$1,$AD24,$AD$1,$AE24,$AE$1)</f>
        <v>PHD</v>
      </c>
      <c r="T24" s="260" t="b">
        <f t="shared" si="6"/>
        <v>0</v>
      </c>
      <c r="U24" s="260" t="b">
        <f t="shared" si="7"/>
        <v>0</v>
      </c>
      <c r="V24" s="260" t="b">
        <f t="shared" si="8"/>
        <v>0</v>
      </c>
      <c r="W24" s="260" t="b">
        <f t="shared" si="9"/>
        <v>0</v>
      </c>
      <c r="X24" s="260" t="b">
        <f t="shared" si="10"/>
        <v>0</v>
      </c>
      <c r="Y24" s="260" t="b">
        <f t="shared" si="11"/>
        <v>0</v>
      </c>
      <c r="Z24" s="260" t="b">
        <f t="shared" si="12"/>
        <v>0</v>
      </c>
      <c r="AA24" s="260" t="b">
        <f t="shared" si="13"/>
        <v>0</v>
      </c>
      <c r="AB24" s="260" t="b">
        <f t="shared" si="14"/>
        <v>1</v>
      </c>
      <c r="AC24" s="260" t="b">
        <f t="shared" si="15"/>
        <v>0</v>
      </c>
      <c r="AD24" s="260" t="b">
        <f t="shared" si="16"/>
        <v>0</v>
      </c>
      <c r="AE24" s="260" t="b">
        <f t="shared" si="17"/>
        <v>0</v>
      </c>
    </row>
    <row r="25" spans="1:31" ht="19.5" customHeight="1">
      <c r="A25" s="245" t="s">
        <v>236</v>
      </c>
      <c r="B25" s="245" t="s">
        <v>7</v>
      </c>
      <c r="C25" s="245" t="s">
        <v>83</v>
      </c>
      <c r="D25" s="245" t="s">
        <v>522</v>
      </c>
      <c r="E25" s="245" t="str">
        <f t="shared" si="0"/>
        <v xml:space="preserve"> Data Management, Warehousing, &amp; Visualization</v>
      </c>
      <c r="F25" s="245" t="s">
        <v>79</v>
      </c>
      <c r="G25" s="245" t="s">
        <v>208</v>
      </c>
      <c r="H25" s="246" t="s">
        <v>212</v>
      </c>
      <c r="I25" s="243">
        <f t="shared" si="1"/>
        <v>0.56944444444444442</v>
      </c>
      <c r="J25" s="243">
        <f t="shared" si="2"/>
        <v>0.63194444444444442</v>
      </c>
      <c r="K25" s="243" t="s">
        <v>638</v>
      </c>
      <c r="L25" s="245" t="s">
        <v>10</v>
      </c>
      <c r="M25" s="245" t="s">
        <v>15</v>
      </c>
      <c r="N25" s="245" t="s">
        <v>202</v>
      </c>
      <c r="O25" s="3">
        <v>2.5</v>
      </c>
      <c r="P25" s="252">
        <f t="shared" si="3"/>
        <v>8</v>
      </c>
      <c r="Q25" s="252">
        <f t="shared" si="4"/>
        <v>16</v>
      </c>
      <c r="R25" s="252" t="str">
        <f t="shared" si="5"/>
        <v xml:space="preserve">SA.AN3 </v>
      </c>
      <c r="S25" s="252" t="str" cm="1">
        <f t="array" ref="S25">_xlfn.IFS($T25,$T$1,$U25,$U$1,$V25,$V$1,$W25,$W$1,$X25,$X$1,$Y25,$Y$1,$Z25,$Z$1,$AA25,$AA$1,$AB25,$AB$1,$AC25,$AC$1,$AD25,$AD$1,$AE25,$AE$1)</f>
        <v>BA/MA/AIB</v>
      </c>
      <c r="T25" s="252" t="b">
        <f t="shared" si="6"/>
        <v>0</v>
      </c>
      <c r="U25" s="252" t="b">
        <f t="shared" si="7"/>
        <v>0</v>
      </c>
      <c r="V25" s="252" t="b">
        <f t="shared" si="8"/>
        <v>0</v>
      </c>
      <c r="W25" s="252" t="b">
        <f t="shared" si="9"/>
        <v>0</v>
      </c>
      <c r="X25" s="252" t="b">
        <f t="shared" si="10"/>
        <v>0</v>
      </c>
      <c r="Y25" s="252" t="b">
        <f t="shared" si="11"/>
        <v>0</v>
      </c>
      <c r="Z25" s="252" t="b">
        <f t="shared" si="12"/>
        <v>1</v>
      </c>
      <c r="AA25" s="252" t="b">
        <f t="shared" si="13"/>
        <v>0</v>
      </c>
      <c r="AB25" s="252" t="b">
        <f t="shared" si="14"/>
        <v>0</v>
      </c>
      <c r="AC25" s="252" t="b">
        <f t="shared" si="15"/>
        <v>0</v>
      </c>
      <c r="AD25" s="252" t="b">
        <f t="shared" si="16"/>
        <v>0</v>
      </c>
      <c r="AE25" s="252" t="b">
        <f t="shared" si="17"/>
        <v>0</v>
      </c>
    </row>
    <row r="26" spans="1:31" ht="19.5" customHeight="1">
      <c r="A26" s="245" t="s">
        <v>9</v>
      </c>
      <c r="B26" s="245" t="s">
        <v>7</v>
      </c>
      <c r="C26" s="245" t="s">
        <v>21</v>
      </c>
      <c r="D26" s="245" t="s">
        <v>509</v>
      </c>
      <c r="E26" s="245" t="str">
        <f t="shared" si="0"/>
        <v xml:space="preserve"> Financial Reporting II</v>
      </c>
      <c r="F26" s="245" t="s">
        <v>20</v>
      </c>
      <c r="G26" s="245" t="s">
        <v>208</v>
      </c>
      <c r="H26" s="246" t="s">
        <v>212</v>
      </c>
      <c r="I26" s="243">
        <f t="shared" si="1"/>
        <v>0.56944444444444442</v>
      </c>
      <c r="J26" s="243">
        <f t="shared" si="2"/>
        <v>0.63194444444444442</v>
      </c>
      <c r="K26" s="243" t="s">
        <v>635</v>
      </c>
      <c r="L26" s="245" t="s">
        <v>10</v>
      </c>
      <c r="M26" s="245" t="s">
        <v>15</v>
      </c>
      <c r="N26" s="245"/>
      <c r="O26" s="3">
        <v>2.5</v>
      </c>
      <c r="P26" s="252">
        <f t="shared" si="3"/>
        <v>8</v>
      </c>
      <c r="Q26" s="252">
        <f t="shared" si="4"/>
        <v>16</v>
      </c>
      <c r="R26" s="252" t="str">
        <f t="shared" si="5"/>
        <v xml:space="preserve">SA.MSA </v>
      </c>
      <c r="S26" s="252" t="str" cm="1">
        <f t="array" ref="S26">_xlfn.IFS($T26,$T$1,$U26,$U$1,$V26,$V$1,$W26,$W$1,$X26,$X$1,$Y26,$Y$1,$Z26,$Z$1,$AA26,$AA$1,$AB26,$AB$1,$AC26,$AC$1,$AD26,$AD$1,$AE26,$AE$1)</f>
        <v>MSA</v>
      </c>
      <c r="T26" s="260" t="b">
        <f t="shared" si="6"/>
        <v>0</v>
      </c>
      <c r="U26" s="260" t="b">
        <f t="shared" si="7"/>
        <v>0</v>
      </c>
      <c r="V26" s="260" t="b">
        <f t="shared" si="8"/>
        <v>1</v>
      </c>
      <c r="W26" s="260" t="b">
        <f t="shared" si="9"/>
        <v>0</v>
      </c>
      <c r="X26" s="260" t="b">
        <f t="shared" si="10"/>
        <v>0</v>
      </c>
      <c r="Y26" s="260" t="b">
        <f t="shared" si="11"/>
        <v>0</v>
      </c>
      <c r="Z26" s="260" t="b">
        <f t="shared" si="12"/>
        <v>0</v>
      </c>
      <c r="AA26" s="260" t="b">
        <f t="shared" si="13"/>
        <v>0</v>
      </c>
      <c r="AB26" s="260" t="b">
        <f t="shared" si="14"/>
        <v>0</v>
      </c>
      <c r="AC26" s="260" t="b">
        <f t="shared" si="15"/>
        <v>0</v>
      </c>
      <c r="AD26" s="260" t="b">
        <f t="shared" si="16"/>
        <v>0</v>
      </c>
      <c r="AE26" s="260" t="b">
        <f t="shared" si="17"/>
        <v>0</v>
      </c>
    </row>
    <row r="27" spans="1:31" ht="19.5" customHeight="1">
      <c r="A27" s="245" t="s">
        <v>236</v>
      </c>
      <c r="B27" s="245" t="s">
        <v>7</v>
      </c>
      <c r="C27" s="245" t="s">
        <v>84</v>
      </c>
      <c r="D27" s="245" t="s">
        <v>523</v>
      </c>
      <c r="E27" s="245" t="str">
        <f t="shared" si="0"/>
        <v xml:space="preserve"> Data Management, Warehousing, &amp; Visualization-Lab</v>
      </c>
      <c r="F27" s="245"/>
      <c r="G27" s="245" t="s">
        <v>214</v>
      </c>
      <c r="H27" s="245" t="s">
        <v>222</v>
      </c>
      <c r="I27" s="243">
        <f t="shared" si="1"/>
        <v>0.56944444444444442</v>
      </c>
      <c r="J27" s="243">
        <f t="shared" si="2"/>
        <v>0.61111111111111105</v>
      </c>
      <c r="K27" s="243" t="s">
        <v>638</v>
      </c>
      <c r="L27" s="245" t="s">
        <v>18</v>
      </c>
      <c r="M27" s="245" t="s">
        <v>15</v>
      </c>
      <c r="N27" s="245" t="s">
        <v>202</v>
      </c>
      <c r="O27" s="3">
        <v>0</v>
      </c>
      <c r="P27" s="252">
        <f t="shared" si="3"/>
        <v>8</v>
      </c>
      <c r="Q27" s="252">
        <f t="shared" si="4"/>
        <v>18</v>
      </c>
      <c r="R27" s="252" t="str">
        <f t="shared" si="5"/>
        <v xml:space="preserve">SA.AN3.L </v>
      </c>
      <c r="S27" s="252" t="str" cm="1">
        <f t="array" ref="S27">_xlfn.IFS($T27,$T$1,$U27,$U$1,$V27,$V$1,$W27,$W$1,$X27,$X$1,$Y27,$Y$1,$Z27,$Z$1,$AA27,$AA$1,$AB27,$AB$1,$AC27,$AC$1,$AD27,$AD$1,$AE27,$AE$1)</f>
        <v>BA/MA/AIB</v>
      </c>
      <c r="T27" s="260" t="b">
        <f t="shared" si="6"/>
        <v>0</v>
      </c>
      <c r="U27" s="260" t="b">
        <f t="shared" si="7"/>
        <v>0</v>
      </c>
      <c r="V27" s="260" t="b">
        <f t="shared" si="8"/>
        <v>0</v>
      </c>
      <c r="W27" s="260" t="b">
        <f t="shared" si="9"/>
        <v>0</v>
      </c>
      <c r="X27" s="260" t="b">
        <f t="shared" si="10"/>
        <v>0</v>
      </c>
      <c r="Y27" s="260" t="b">
        <f t="shared" si="11"/>
        <v>0</v>
      </c>
      <c r="Z27" s="260" t="b">
        <f t="shared" si="12"/>
        <v>1</v>
      </c>
      <c r="AA27" s="260" t="b">
        <f t="shared" si="13"/>
        <v>0</v>
      </c>
      <c r="AB27" s="260" t="b">
        <f t="shared" si="14"/>
        <v>0</v>
      </c>
      <c r="AC27" s="260" t="b">
        <f t="shared" si="15"/>
        <v>0</v>
      </c>
      <c r="AD27" s="260" t="b">
        <f t="shared" si="16"/>
        <v>0</v>
      </c>
      <c r="AE27" s="260" t="b">
        <f t="shared" si="17"/>
        <v>0</v>
      </c>
    </row>
    <row r="28" spans="1:31" ht="19.5" customHeight="1">
      <c r="A28" s="245" t="s">
        <v>236</v>
      </c>
      <c r="B28" s="245" t="s">
        <v>7</v>
      </c>
      <c r="C28" s="245" t="s">
        <v>64</v>
      </c>
      <c r="D28" s="245" t="s">
        <v>516</v>
      </c>
      <c r="E28" s="245" t="str">
        <f t="shared" si="0"/>
        <v xml:space="preserve"> Machine Learning for Business Analytics</v>
      </c>
      <c r="F28" s="245" t="s">
        <v>66</v>
      </c>
      <c r="G28" s="245" t="s">
        <v>211</v>
      </c>
      <c r="H28" s="245" t="s">
        <v>212</v>
      </c>
      <c r="I28" s="243">
        <f t="shared" si="1"/>
        <v>0.56944444444444442</v>
      </c>
      <c r="J28" s="243">
        <f t="shared" si="2"/>
        <v>0.63194444444444442</v>
      </c>
      <c r="K28" s="243" t="s">
        <v>640</v>
      </c>
      <c r="L28" s="245" t="s">
        <v>10</v>
      </c>
      <c r="M28" s="245" t="s">
        <v>15</v>
      </c>
      <c r="N28" s="245" t="s">
        <v>202</v>
      </c>
      <c r="O28" s="3">
        <v>2.5</v>
      </c>
      <c r="P28" s="252">
        <f t="shared" si="3"/>
        <v>8</v>
      </c>
      <c r="Q28" s="252">
        <f t="shared" si="4"/>
        <v>18</v>
      </c>
      <c r="R28" s="252" t="str">
        <f t="shared" si="5"/>
        <v xml:space="preserve">SA.ELCT1 </v>
      </c>
      <c r="S28" s="252" t="str" cm="1">
        <f t="array" ref="S28">_xlfn.IFS($T28,$T$1,$U28,$U$1,$V28,$V$1,$W28,$W$1,$X28,$X$1,$Y28,$Y$1,$Z28,$Z$1,$AA28,$AA$1,$AB28,$AB$1,$AC28,$AC$1,$AD28,$AD$1,$AE28,$AE$1)</f>
        <v>Elective</v>
      </c>
      <c r="T28" s="252" t="b">
        <f t="shared" si="6"/>
        <v>0</v>
      </c>
      <c r="U28" s="252" t="b">
        <f t="shared" si="7"/>
        <v>0</v>
      </c>
      <c r="V28" s="252" t="b">
        <f t="shared" si="8"/>
        <v>0</v>
      </c>
      <c r="W28" s="252" t="b">
        <f t="shared" si="9"/>
        <v>0</v>
      </c>
      <c r="X28" s="252" t="b">
        <f t="shared" si="10"/>
        <v>0</v>
      </c>
      <c r="Y28" s="252" t="b">
        <f t="shared" si="11"/>
        <v>0</v>
      </c>
      <c r="Z28" s="252" t="b">
        <f t="shared" si="12"/>
        <v>0</v>
      </c>
      <c r="AA28" s="252" t="b">
        <f t="shared" si="13"/>
        <v>0</v>
      </c>
      <c r="AB28" s="252" t="b">
        <f t="shared" si="14"/>
        <v>0</v>
      </c>
      <c r="AC28" s="252" t="b">
        <f t="shared" si="15"/>
        <v>1</v>
      </c>
      <c r="AD28" s="252" t="b">
        <f t="shared" si="16"/>
        <v>0</v>
      </c>
      <c r="AE28" s="252" t="b">
        <f t="shared" si="17"/>
        <v>0</v>
      </c>
    </row>
    <row r="29" spans="1:31" ht="19.5" customHeight="1">
      <c r="A29" s="245" t="s">
        <v>165</v>
      </c>
      <c r="B29" s="245" t="s">
        <v>7</v>
      </c>
      <c r="C29" s="245" t="s">
        <v>176</v>
      </c>
      <c r="D29" s="245" t="s">
        <v>549</v>
      </c>
      <c r="E29" s="245" t="str">
        <f t="shared" si="0"/>
        <v xml:space="preserve"> New Product Strategy</v>
      </c>
      <c r="F29" s="245" t="s">
        <v>177</v>
      </c>
      <c r="G29" s="245" t="s">
        <v>211</v>
      </c>
      <c r="H29" s="245" t="s">
        <v>212</v>
      </c>
      <c r="I29" s="243">
        <f t="shared" si="1"/>
        <v>0.56944444444444442</v>
      </c>
      <c r="J29" s="243">
        <f t="shared" si="2"/>
        <v>0.63194444444444442</v>
      </c>
      <c r="K29" s="243" t="s">
        <v>639</v>
      </c>
      <c r="L29" s="245" t="s">
        <v>10</v>
      </c>
      <c r="M29" s="245" t="s">
        <v>15</v>
      </c>
      <c r="N29" s="245"/>
      <c r="O29" s="3">
        <v>2.5</v>
      </c>
      <c r="P29" s="252">
        <f t="shared" si="3"/>
        <v>8</v>
      </c>
      <c r="Q29" s="252">
        <f t="shared" si="4"/>
        <v>17</v>
      </c>
      <c r="R29" s="252" t="str">
        <f t="shared" si="5"/>
        <v xml:space="preserve">SA.ELCT </v>
      </c>
      <c r="S29" s="252" t="str" cm="1">
        <f t="array" ref="S29">_xlfn.IFS($T29,$T$1,$U29,$U$1,$V29,$V$1,$W29,$W$1,$X29,$X$1,$Y29,$Y$1,$Z29,$Z$1,$AA29,$AA$1,$AB29,$AB$1,$AC29,$AC$1,$AD29,$AD$1,$AE29,$AE$1)</f>
        <v>Elective</v>
      </c>
      <c r="T29" s="252" t="b">
        <f t="shared" si="6"/>
        <v>0</v>
      </c>
      <c r="U29" s="252" t="b">
        <f t="shared" si="7"/>
        <v>0</v>
      </c>
      <c r="V29" s="252" t="b">
        <f t="shared" si="8"/>
        <v>0</v>
      </c>
      <c r="W29" s="252" t="b">
        <f t="shared" si="9"/>
        <v>0</v>
      </c>
      <c r="X29" s="252" t="b">
        <f t="shared" si="10"/>
        <v>0</v>
      </c>
      <c r="Y29" s="252" t="b">
        <f t="shared" si="11"/>
        <v>0</v>
      </c>
      <c r="Z29" s="252" t="b">
        <f t="shared" si="12"/>
        <v>0</v>
      </c>
      <c r="AA29" s="252" t="b">
        <f t="shared" si="13"/>
        <v>0</v>
      </c>
      <c r="AB29" s="252" t="b">
        <f t="shared" si="14"/>
        <v>0</v>
      </c>
      <c r="AC29" s="252" t="b">
        <f t="shared" si="15"/>
        <v>1</v>
      </c>
      <c r="AD29" s="252" t="b">
        <f t="shared" si="16"/>
        <v>0</v>
      </c>
      <c r="AE29" s="252" t="b">
        <f t="shared" si="17"/>
        <v>0</v>
      </c>
    </row>
    <row r="30" spans="1:31" ht="19.5" customHeight="1">
      <c r="A30" s="245" t="s">
        <v>165</v>
      </c>
      <c r="B30" s="245" t="s">
        <v>7</v>
      </c>
      <c r="C30" s="245" t="s">
        <v>182</v>
      </c>
      <c r="D30" s="245" t="s">
        <v>553</v>
      </c>
      <c r="E30" s="245" t="str">
        <f t="shared" si="0"/>
        <v xml:space="preserve"> Pricing Analytics</v>
      </c>
      <c r="F30" s="245" t="s">
        <v>183</v>
      </c>
      <c r="G30" s="245" t="s">
        <v>211</v>
      </c>
      <c r="H30" s="245" t="s">
        <v>212</v>
      </c>
      <c r="I30" s="243">
        <f t="shared" si="1"/>
        <v>0.56944444444444442</v>
      </c>
      <c r="J30" s="243">
        <f t="shared" si="2"/>
        <v>0.63194444444444442</v>
      </c>
      <c r="K30" s="243" t="s">
        <v>642</v>
      </c>
      <c r="L30" s="245" t="s">
        <v>10</v>
      </c>
      <c r="M30" s="245" t="s">
        <v>15</v>
      </c>
      <c r="N30" s="245" t="s">
        <v>202</v>
      </c>
      <c r="O30" s="3">
        <v>2.5</v>
      </c>
      <c r="P30" s="252">
        <f t="shared" si="3"/>
        <v>8</v>
      </c>
      <c r="Q30" s="252">
        <f t="shared" si="4"/>
        <v>18</v>
      </c>
      <c r="R30" s="252" t="str">
        <f t="shared" si="5"/>
        <v xml:space="preserve">SA.ELCT1 </v>
      </c>
      <c r="S30" s="252" t="str" cm="1">
        <f t="array" ref="S30">_xlfn.IFS($T30,$T$1,$U30,$U$1,$V30,$V$1,$W30,$W$1,$X30,$X$1,$Y30,$Y$1,$Z30,$Z$1,$AA30,$AA$1,$AB30,$AB$1,$AC30,$AC$1,$AD30,$AD$1,$AE30,$AE$1)</f>
        <v>Elective</v>
      </c>
      <c r="T30" s="252" t="b">
        <f t="shared" si="6"/>
        <v>0</v>
      </c>
      <c r="U30" s="252" t="b">
        <f t="shared" si="7"/>
        <v>0</v>
      </c>
      <c r="V30" s="252" t="b">
        <f t="shared" si="8"/>
        <v>0</v>
      </c>
      <c r="W30" s="252" t="b">
        <f t="shared" si="9"/>
        <v>0</v>
      </c>
      <c r="X30" s="252" t="b">
        <f t="shared" si="10"/>
        <v>0</v>
      </c>
      <c r="Y30" s="252" t="b">
        <f t="shared" si="11"/>
        <v>0</v>
      </c>
      <c r="Z30" s="252" t="b">
        <f t="shared" si="12"/>
        <v>0</v>
      </c>
      <c r="AA30" s="252" t="b">
        <f t="shared" si="13"/>
        <v>0</v>
      </c>
      <c r="AB30" s="252" t="b">
        <f t="shared" si="14"/>
        <v>0</v>
      </c>
      <c r="AC30" s="252" t="b">
        <f t="shared" si="15"/>
        <v>1</v>
      </c>
      <c r="AD30" s="252" t="b">
        <f t="shared" si="16"/>
        <v>0</v>
      </c>
      <c r="AE30" s="252" t="b">
        <f t="shared" si="17"/>
        <v>0</v>
      </c>
    </row>
    <row r="31" spans="1:31" ht="19.5" customHeight="1">
      <c r="A31" s="245" t="s">
        <v>157</v>
      </c>
      <c r="B31" s="245" t="s">
        <v>7</v>
      </c>
      <c r="C31" s="245" t="s">
        <v>65</v>
      </c>
      <c r="D31" s="245" t="s">
        <v>560</v>
      </c>
      <c r="E31" s="245" t="str">
        <f t="shared" si="0"/>
        <v xml:space="preserve"> Machine Learning for Business Analytics</v>
      </c>
      <c r="F31" s="245" t="s">
        <v>66</v>
      </c>
      <c r="G31" s="245" t="s">
        <v>211</v>
      </c>
      <c r="H31" s="245" t="s">
        <v>212</v>
      </c>
      <c r="I31" s="243">
        <f t="shared" si="1"/>
        <v>0.56944444444444442</v>
      </c>
      <c r="J31" s="243">
        <f t="shared" si="2"/>
        <v>0.63194444444444442</v>
      </c>
      <c r="K31" s="243" t="s">
        <v>640</v>
      </c>
      <c r="L31" s="245" t="s">
        <v>10</v>
      </c>
      <c r="M31" s="245" t="s">
        <v>15</v>
      </c>
      <c r="N31" s="245" t="s">
        <v>203</v>
      </c>
      <c r="O31" s="3">
        <v>4</v>
      </c>
      <c r="P31" s="252">
        <f t="shared" si="3"/>
        <v>8</v>
      </c>
      <c r="Q31" s="252">
        <f t="shared" si="4"/>
        <v>16</v>
      </c>
      <c r="R31" s="252" t="str">
        <f t="shared" si="5"/>
        <v xml:space="preserve">SA.PHD </v>
      </c>
      <c r="S31" s="252" t="str" cm="1">
        <f t="array" ref="S31">_xlfn.IFS($T31,$T$1,$U31,$U$1,$V31,$V$1,$W31,$W$1,$X31,$X$1,$Y31,$Y$1,$Z31,$Z$1,$AA31,$AA$1,$AB31,$AB$1,$AC31,$AC$1,$AD31,$AD$1,$AE31,$AE$1)</f>
        <v>PHD</v>
      </c>
      <c r="T31" s="260" t="b">
        <f t="shared" si="6"/>
        <v>0</v>
      </c>
      <c r="U31" s="260" t="b">
        <f t="shared" si="7"/>
        <v>0</v>
      </c>
      <c r="V31" s="260" t="b">
        <f t="shared" si="8"/>
        <v>0</v>
      </c>
      <c r="W31" s="260" t="b">
        <f t="shared" si="9"/>
        <v>0</v>
      </c>
      <c r="X31" s="260" t="b">
        <f t="shared" si="10"/>
        <v>0</v>
      </c>
      <c r="Y31" s="260" t="b">
        <f t="shared" si="11"/>
        <v>0</v>
      </c>
      <c r="Z31" s="260" t="b">
        <f t="shared" si="12"/>
        <v>0</v>
      </c>
      <c r="AA31" s="260" t="b">
        <f t="shared" si="13"/>
        <v>0</v>
      </c>
      <c r="AB31" s="260" t="b">
        <f t="shared" si="14"/>
        <v>1</v>
      </c>
      <c r="AC31" s="260" t="b">
        <f t="shared" si="15"/>
        <v>0</v>
      </c>
      <c r="AD31" s="260" t="b">
        <f t="shared" si="16"/>
        <v>0</v>
      </c>
      <c r="AE31" s="260" t="b">
        <f t="shared" si="17"/>
        <v>0</v>
      </c>
    </row>
    <row r="32" spans="1:31" ht="19.5" customHeight="1">
      <c r="A32" s="245" t="s">
        <v>165</v>
      </c>
      <c r="B32" s="245" t="s">
        <v>7</v>
      </c>
      <c r="C32" s="245" t="s">
        <v>192</v>
      </c>
      <c r="D32" s="245" t="s">
        <v>557</v>
      </c>
      <c r="E32" s="245" t="str">
        <f t="shared" si="0"/>
        <v xml:space="preserve"> Adv Topics in Quant Mkt Res</v>
      </c>
      <c r="F32" s="245" t="s">
        <v>193</v>
      </c>
      <c r="G32" s="245" t="s">
        <v>208</v>
      </c>
      <c r="H32" s="246" t="s">
        <v>229</v>
      </c>
      <c r="I32" s="243">
        <f t="shared" si="1"/>
        <v>0.58333333333333337</v>
      </c>
      <c r="J32" s="243">
        <f t="shared" si="2"/>
        <v>0.67361111111111116</v>
      </c>
      <c r="K32" s="243" t="s">
        <v>643</v>
      </c>
      <c r="L32" s="245" t="s">
        <v>10</v>
      </c>
      <c r="M32" s="245" t="s">
        <v>15</v>
      </c>
      <c r="N32" s="245" t="s">
        <v>203</v>
      </c>
      <c r="O32" s="3">
        <v>3</v>
      </c>
      <c r="P32" s="252">
        <f t="shared" si="3"/>
        <v>8</v>
      </c>
      <c r="Q32" s="252">
        <f t="shared" si="4"/>
        <v>16</v>
      </c>
      <c r="R32" s="252" t="str">
        <f t="shared" si="5"/>
        <v xml:space="preserve">SA.PHD </v>
      </c>
      <c r="S32" s="252" t="str" cm="1">
        <f t="array" ref="S32">_xlfn.IFS($T32,$T$1,$U32,$U$1,$V32,$V$1,$W32,$W$1,$X32,$X$1,$Y32,$Y$1,$Z32,$Z$1,$AA32,$AA$1,$AB32,$AB$1,$AC32,$AC$1,$AD32,$AD$1,$AE32,$AE$1)</f>
        <v>PHD</v>
      </c>
      <c r="T32" s="252" t="b">
        <f t="shared" si="6"/>
        <v>0</v>
      </c>
      <c r="U32" s="252" t="b">
        <f t="shared" si="7"/>
        <v>0</v>
      </c>
      <c r="V32" s="252" t="b">
        <f t="shared" si="8"/>
        <v>0</v>
      </c>
      <c r="W32" s="252" t="b">
        <f t="shared" si="9"/>
        <v>0</v>
      </c>
      <c r="X32" s="252" t="b">
        <f t="shared" si="10"/>
        <v>0</v>
      </c>
      <c r="Y32" s="252" t="b">
        <f t="shared" si="11"/>
        <v>0</v>
      </c>
      <c r="Z32" s="252" t="b">
        <f t="shared" si="12"/>
        <v>0</v>
      </c>
      <c r="AA32" s="252" t="b">
        <f t="shared" si="13"/>
        <v>0</v>
      </c>
      <c r="AB32" s="252" t="b">
        <f t="shared" si="14"/>
        <v>1</v>
      </c>
      <c r="AC32" s="252" t="b">
        <f t="shared" si="15"/>
        <v>0</v>
      </c>
      <c r="AD32" s="252" t="b">
        <f t="shared" si="16"/>
        <v>0</v>
      </c>
      <c r="AE32" s="252" t="b">
        <f t="shared" si="17"/>
        <v>0</v>
      </c>
    </row>
    <row r="33" spans="1:31" ht="19.5" customHeight="1">
      <c r="A33" s="245" t="s">
        <v>236</v>
      </c>
      <c r="B33" s="245" t="s">
        <v>7</v>
      </c>
      <c r="C33" s="245" t="s">
        <v>67</v>
      </c>
      <c r="D33" s="245" t="s">
        <v>517</v>
      </c>
      <c r="E33" s="245" t="str">
        <f t="shared" si="0"/>
        <v xml:space="preserve"> Machine Learning for Business Analytics</v>
      </c>
      <c r="F33" s="245" t="s">
        <v>66</v>
      </c>
      <c r="G33" s="245" t="s">
        <v>211</v>
      </c>
      <c r="H33" s="245" t="s">
        <v>213</v>
      </c>
      <c r="I33" s="243">
        <f t="shared" si="1"/>
        <v>0.64583333333333337</v>
      </c>
      <c r="J33" s="243">
        <f t="shared" si="2"/>
        <v>0.70833333333333337</v>
      </c>
      <c r="K33" s="243" t="s">
        <v>640</v>
      </c>
      <c r="L33" s="245" t="s">
        <v>10</v>
      </c>
      <c r="M33" s="245" t="s">
        <v>15</v>
      </c>
      <c r="N33" s="245" t="s">
        <v>202</v>
      </c>
      <c r="O33" s="3">
        <v>2.5</v>
      </c>
      <c r="P33" s="252">
        <f t="shared" si="3"/>
        <v>8</v>
      </c>
      <c r="Q33" s="252">
        <f t="shared" si="4"/>
        <v>18</v>
      </c>
      <c r="R33" s="252" t="str">
        <f t="shared" si="5"/>
        <v xml:space="preserve">SA.ELCT2 </v>
      </c>
      <c r="S33" s="252" t="str" cm="1">
        <f t="array" ref="S33">_xlfn.IFS($T33,$T$1,$U33,$U$1,$V33,$V$1,$W33,$W$1,$X33,$X$1,$Y33,$Y$1,$Z33,$Z$1,$AA33,$AA$1,$AB33,$AB$1,$AC33,$AC$1,$AD33,$AD$1,$AE33,$AE$1)</f>
        <v>Elective</v>
      </c>
      <c r="T33" s="260" t="b">
        <f t="shared" si="6"/>
        <v>0</v>
      </c>
      <c r="U33" s="260" t="b">
        <f t="shared" si="7"/>
        <v>0</v>
      </c>
      <c r="V33" s="260" t="b">
        <f t="shared" si="8"/>
        <v>0</v>
      </c>
      <c r="W33" s="260" t="b">
        <f t="shared" si="9"/>
        <v>0</v>
      </c>
      <c r="X33" s="260" t="b">
        <f t="shared" si="10"/>
        <v>0</v>
      </c>
      <c r="Y33" s="260" t="b">
        <f t="shared" si="11"/>
        <v>0</v>
      </c>
      <c r="Z33" s="260" t="b">
        <f t="shared" si="12"/>
        <v>0</v>
      </c>
      <c r="AA33" s="260" t="b">
        <f t="shared" si="13"/>
        <v>0</v>
      </c>
      <c r="AB33" s="260" t="b">
        <f t="shared" si="14"/>
        <v>0</v>
      </c>
      <c r="AC33" s="260" t="b">
        <f t="shared" si="15"/>
        <v>1</v>
      </c>
      <c r="AD33" s="260" t="b">
        <f t="shared" si="16"/>
        <v>0</v>
      </c>
      <c r="AE33" s="260" t="b">
        <f t="shared" si="17"/>
        <v>0</v>
      </c>
    </row>
    <row r="34" spans="1:31" ht="19.5" customHeight="1">
      <c r="A34" s="245" t="s">
        <v>165</v>
      </c>
      <c r="B34" s="245" t="s">
        <v>7</v>
      </c>
      <c r="C34" s="245" t="s">
        <v>168</v>
      </c>
      <c r="D34" s="245" t="s">
        <v>546</v>
      </c>
      <c r="E34" s="245" t="str">
        <f t="shared" ref="E34:E65" si="18">MID($C34,$Q34+1,50)</f>
        <v xml:space="preserve"> Applied Product Management</v>
      </c>
      <c r="F34" s="245" t="s">
        <v>169</v>
      </c>
      <c r="G34" s="245" t="s">
        <v>211</v>
      </c>
      <c r="H34" s="245" t="s">
        <v>213</v>
      </c>
      <c r="I34" s="243">
        <f t="shared" ref="I34:I65" si="19">IFERROR(TIMEVALUE(LEFT(H34,9)),"")</f>
        <v>0.64583333333333337</v>
      </c>
      <c r="J34" s="243">
        <f t="shared" ref="J34:J65" si="20">IFERROR(TIMEVALUE(RIGHT(H34,8)),"")</f>
        <v>0.70833333333333337</v>
      </c>
      <c r="K34" s="243" t="s">
        <v>634</v>
      </c>
      <c r="L34" s="245" t="s">
        <v>10</v>
      </c>
      <c r="M34" s="245" t="s">
        <v>91</v>
      </c>
      <c r="N34" s="245"/>
      <c r="O34" s="3">
        <v>2.5</v>
      </c>
      <c r="P34" s="252">
        <f t="shared" ref="P34:P65" si="21">FIND("-",C34)</f>
        <v>8</v>
      </c>
      <c r="Q34" s="252">
        <f t="shared" ref="Q34:Q65" si="22">FIND("-",C34,(P34+1))</f>
        <v>21</v>
      </c>
      <c r="R34" s="252" t="str">
        <f t="shared" ref="R34:R65" si="23">MID(C34,P34+1,(Q34-P34-1))</f>
        <v xml:space="preserve">SA.ELCT.HYB </v>
      </c>
      <c r="S34" s="252" t="str" cm="1">
        <f t="array" ref="S34">_xlfn.IFS($T34,$T$1,$U34,$U$1,$V34,$V$1,$W34,$W$1,$X34,$X$1,$Y34,$Y$1,$Z34,$Z$1,$AA34,$AA$1,$AB34,$AB$1,$AC34,$AC$1,$AD34,$AD$1,$AE34,$AE$1)</f>
        <v>Elective</v>
      </c>
      <c r="T34" s="260" t="b">
        <f t="shared" ref="T34:T65" si="24">ISNUMBER(SEARCH("MBA",$R34))</f>
        <v>0</v>
      </c>
      <c r="U34" s="260" t="b">
        <f t="shared" ref="U34:U65" si="25">ISNUMBER(SEARCH("MSF",$R34))</f>
        <v>0</v>
      </c>
      <c r="V34" s="260" t="b">
        <f t="shared" ref="V34:V65" si="26">ISNUMBER(SEARCH("MSA",$R34))</f>
        <v>0</v>
      </c>
      <c r="W34" s="260" t="b">
        <f t="shared" ref="W34:W65" si="27">OR((ISNUMBER(SEARCH("AN1",$R34))),(ISNUMBER(SEARCH("BUA",$R34))))</f>
        <v>0</v>
      </c>
      <c r="X34" s="260" t="b">
        <f t="shared" ref="X34:X65" si="28">OR((ISNUMBER(SEARCH("AN2",$R34))),(ISNUMBER(SEARCH("MKA",$R34))))</f>
        <v>0</v>
      </c>
      <c r="Y34" s="260" t="b">
        <f t="shared" ref="Y34:Y65" si="29">ISNUMBER(SEARCH("AIB",$R34))</f>
        <v>0</v>
      </c>
      <c r="Z34" s="260" t="b">
        <f t="shared" ref="Z34:Z65" si="30">ISNUMBER(SEARCH("AN3",$R34))</f>
        <v>0</v>
      </c>
      <c r="AA34" s="260" t="b">
        <f t="shared" ref="AA34:AA65" si="31">ISNUMBER(SEARCH("ONLBA",$R34))</f>
        <v>0</v>
      </c>
      <c r="AB34" s="260" t="b">
        <f t="shared" ref="AB34:AB65" si="32">ISNUMBER(SEARCH("PHD",$R34))</f>
        <v>0</v>
      </c>
      <c r="AC34" s="260" t="b">
        <f t="shared" ref="AC34:AC65" si="33">ISNUMBER(SEARCH("ELCT",$R34))</f>
        <v>1</v>
      </c>
      <c r="AD34" s="260" t="b">
        <f t="shared" ref="AD34:AD65" si="34">ISNUMBER(SEARCH("MMM",$R34))</f>
        <v>0</v>
      </c>
      <c r="AE34" s="260" t="b">
        <f t="shared" ref="AE34:AE65" si="35">ISNUMBER(SEARCH("EXP",$R34))</f>
        <v>0</v>
      </c>
    </row>
    <row r="35" spans="1:31" ht="19.5" customHeight="1">
      <c r="A35" s="245" t="s">
        <v>46</v>
      </c>
      <c r="B35" s="245" t="s">
        <v>7</v>
      </c>
      <c r="C35" s="245" t="s">
        <v>47</v>
      </c>
      <c r="D35" s="245" t="s">
        <v>566</v>
      </c>
      <c r="E35" s="245" t="str">
        <f t="shared" si="18"/>
        <v xml:space="preserve"> Organization and Strategy</v>
      </c>
      <c r="F35" s="245" t="s">
        <v>45</v>
      </c>
      <c r="G35" s="245" t="s">
        <v>211</v>
      </c>
      <c r="H35" s="245" t="s">
        <v>213</v>
      </c>
      <c r="I35" s="243">
        <f t="shared" si="19"/>
        <v>0.64583333333333337</v>
      </c>
      <c r="J35" s="243">
        <f t="shared" si="20"/>
        <v>0.70833333333333337</v>
      </c>
      <c r="K35" s="243" t="s">
        <v>638</v>
      </c>
      <c r="L35" s="245" t="s">
        <v>10</v>
      </c>
      <c r="M35" s="245" t="s">
        <v>15</v>
      </c>
      <c r="N35" s="245"/>
      <c r="O35" s="3">
        <v>2.5</v>
      </c>
      <c r="P35" s="252">
        <f t="shared" si="21"/>
        <v>8</v>
      </c>
      <c r="Q35" s="252">
        <f t="shared" si="22"/>
        <v>17</v>
      </c>
      <c r="R35" s="252" t="str">
        <f t="shared" si="23"/>
        <v xml:space="preserve">SA.ELCT </v>
      </c>
      <c r="S35" s="252" t="str" cm="1">
        <f t="array" ref="S35">_xlfn.IFS($T35,$T$1,$U35,$U$1,$V35,$V$1,$W35,$W$1,$X35,$X$1,$Y35,$Y$1,$Z35,$Z$1,$AA35,$AA$1,$AB35,$AB$1,$AC35,$AC$1,$AD35,$AD$1,$AE35,$AE$1)</f>
        <v>Elective</v>
      </c>
      <c r="T35" s="252" t="b">
        <f t="shared" si="24"/>
        <v>0</v>
      </c>
      <c r="U35" s="252" t="b">
        <f t="shared" si="25"/>
        <v>0</v>
      </c>
      <c r="V35" s="252" t="b">
        <f t="shared" si="26"/>
        <v>0</v>
      </c>
      <c r="W35" s="252" t="b">
        <f t="shared" si="27"/>
        <v>0</v>
      </c>
      <c r="X35" s="252" t="b">
        <f t="shared" si="28"/>
        <v>0</v>
      </c>
      <c r="Y35" s="252" t="b">
        <f t="shared" si="29"/>
        <v>0</v>
      </c>
      <c r="Z35" s="252" t="b">
        <f t="shared" si="30"/>
        <v>0</v>
      </c>
      <c r="AA35" s="252" t="b">
        <f t="shared" si="31"/>
        <v>0</v>
      </c>
      <c r="AB35" s="252" t="b">
        <f t="shared" si="32"/>
        <v>0</v>
      </c>
      <c r="AC35" s="252" t="b">
        <f t="shared" si="33"/>
        <v>1</v>
      </c>
      <c r="AD35" s="252" t="b">
        <f t="shared" si="34"/>
        <v>0</v>
      </c>
      <c r="AE35" s="252" t="b">
        <f t="shared" si="35"/>
        <v>0</v>
      </c>
    </row>
    <row r="36" spans="1:31" ht="19.5" customHeight="1">
      <c r="A36" s="245" t="s">
        <v>9</v>
      </c>
      <c r="B36" s="245" t="s">
        <v>7</v>
      </c>
      <c r="C36" s="245" t="s">
        <v>24</v>
      </c>
      <c r="D36" s="245" t="s">
        <v>510</v>
      </c>
      <c r="E36" s="245" t="str">
        <f t="shared" si="18"/>
        <v xml:space="preserve"> Basic Fed Income Tax Acctg</v>
      </c>
      <c r="F36" s="245" t="s">
        <v>23</v>
      </c>
      <c r="G36" s="245" t="s">
        <v>211</v>
      </c>
      <c r="H36" s="245" t="s">
        <v>213</v>
      </c>
      <c r="I36" s="243">
        <f t="shared" si="19"/>
        <v>0.64583333333333337</v>
      </c>
      <c r="J36" s="243">
        <f t="shared" si="20"/>
        <v>0.70833333333333337</v>
      </c>
      <c r="K36" s="243" t="s">
        <v>635</v>
      </c>
      <c r="L36" s="245" t="s">
        <v>10</v>
      </c>
      <c r="M36" s="245" t="s">
        <v>15</v>
      </c>
      <c r="N36" s="245"/>
      <c r="O36" s="3">
        <v>2.5</v>
      </c>
      <c r="P36" s="252">
        <f t="shared" si="21"/>
        <v>8</v>
      </c>
      <c r="Q36" s="252">
        <f t="shared" si="22"/>
        <v>16</v>
      </c>
      <c r="R36" s="252" t="str">
        <f t="shared" si="23"/>
        <v xml:space="preserve">SA.MSA </v>
      </c>
      <c r="S36" s="252" t="str" cm="1">
        <f t="array" ref="S36">_xlfn.IFS($T36,$T$1,$U36,$U$1,$V36,$V$1,$W36,$W$1,$X36,$X$1,$Y36,$Y$1,$Z36,$Z$1,$AA36,$AA$1,$AB36,$AB$1,$AC36,$AC$1,$AD36,$AD$1,$AE36,$AE$1)</f>
        <v>MSA</v>
      </c>
      <c r="T36" s="252" t="b">
        <f t="shared" si="24"/>
        <v>0</v>
      </c>
      <c r="U36" s="252" t="b">
        <f t="shared" si="25"/>
        <v>0</v>
      </c>
      <c r="V36" s="252" t="b">
        <f t="shared" si="26"/>
        <v>1</v>
      </c>
      <c r="W36" s="252" t="b">
        <f t="shared" si="27"/>
        <v>0</v>
      </c>
      <c r="X36" s="252" t="b">
        <f t="shared" si="28"/>
        <v>0</v>
      </c>
      <c r="Y36" s="252" t="b">
        <f t="shared" si="29"/>
        <v>0</v>
      </c>
      <c r="Z36" s="252" t="b">
        <f t="shared" si="30"/>
        <v>0</v>
      </c>
      <c r="AA36" s="252" t="b">
        <f t="shared" si="31"/>
        <v>0</v>
      </c>
      <c r="AB36" s="252" t="b">
        <f t="shared" si="32"/>
        <v>0</v>
      </c>
      <c r="AC36" s="252" t="b">
        <f t="shared" si="33"/>
        <v>0</v>
      </c>
      <c r="AD36" s="252" t="b">
        <f t="shared" si="34"/>
        <v>0</v>
      </c>
      <c r="AE36" s="252" t="b">
        <f t="shared" si="35"/>
        <v>0</v>
      </c>
    </row>
    <row r="37" spans="1:31" ht="19.5" customHeight="1">
      <c r="A37" s="245" t="s">
        <v>96</v>
      </c>
      <c r="B37" s="245" t="s">
        <v>7</v>
      </c>
      <c r="C37" s="245" t="s">
        <v>119</v>
      </c>
      <c r="D37" s="245" t="s">
        <v>532</v>
      </c>
      <c r="E37" s="245" t="str">
        <f t="shared" si="18"/>
        <v xml:space="preserve"> Introduction to AI and Business</v>
      </c>
      <c r="F37" s="245" t="s">
        <v>121</v>
      </c>
      <c r="G37" s="245" t="s">
        <v>211</v>
      </c>
      <c r="H37" s="245" t="s">
        <v>213</v>
      </c>
      <c r="I37" s="243">
        <f t="shared" si="19"/>
        <v>0.64583333333333337</v>
      </c>
      <c r="J37" s="243">
        <f t="shared" si="20"/>
        <v>0.70833333333333337</v>
      </c>
      <c r="K37" s="243" t="s">
        <v>639</v>
      </c>
      <c r="L37" s="245" t="s">
        <v>10</v>
      </c>
      <c r="M37" s="245" t="s">
        <v>15</v>
      </c>
      <c r="N37" s="245" t="s">
        <v>202</v>
      </c>
      <c r="O37" s="3">
        <v>2.5</v>
      </c>
      <c r="P37" s="252">
        <f t="shared" si="21"/>
        <v>8</v>
      </c>
      <c r="Q37" s="252">
        <f t="shared" si="22"/>
        <v>20</v>
      </c>
      <c r="R37" s="252" t="str">
        <f t="shared" si="23"/>
        <v xml:space="preserve">SA.MSF.HYB </v>
      </c>
      <c r="S37" s="252" t="str" cm="1">
        <f t="array" ref="S37">_xlfn.IFS($T37,$T$1,$U37,$U$1,$V37,$V$1,$W37,$W$1,$X37,$X$1,$Y37,$Y$1,$Z37,$Z$1,$AA37,$AA$1,$AB37,$AB$1,$AC37,$AC$1,$AD37,$AD$1,$AE37,$AE$1)</f>
        <v>MSF</v>
      </c>
      <c r="T37" s="260" t="b">
        <f t="shared" si="24"/>
        <v>0</v>
      </c>
      <c r="U37" s="260" t="b">
        <f t="shared" si="25"/>
        <v>1</v>
      </c>
      <c r="V37" s="260" t="b">
        <f t="shared" si="26"/>
        <v>0</v>
      </c>
      <c r="W37" s="260" t="b">
        <f t="shared" si="27"/>
        <v>0</v>
      </c>
      <c r="X37" s="260" t="b">
        <f t="shared" si="28"/>
        <v>0</v>
      </c>
      <c r="Y37" s="260" t="b">
        <f t="shared" si="29"/>
        <v>0</v>
      </c>
      <c r="Z37" s="260" t="b">
        <f t="shared" si="30"/>
        <v>0</v>
      </c>
      <c r="AA37" s="260" t="b">
        <f t="shared" si="31"/>
        <v>0</v>
      </c>
      <c r="AB37" s="260" t="b">
        <f t="shared" si="32"/>
        <v>0</v>
      </c>
      <c r="AC37" s="260" t="b">
        <f t="shared" si="33"/>
        <v>0</v>
      </c>
      <c r="AD37" s="260" t="b">
        <f t="shared" si="34"/>
        <v>0</v>
      </c>
      <c r="AE37" s="260" t="b">
        <f t="shared" si="35"/>
        <v>0</v>
      </c>
    </row>
    <row r="38" spans="1:31" ht="19.5" customHeight="1">
      <c r="A38" s="245" t="s">
        <v>9</v>
      </c>
      <c r="B38" s="245" t="s">
        <v>7</v>
      </c>
      <c r="C38" s="245" t="s">
        <v>19</v>
      </c>
      <c r="D38" s="245" t="s">
        <v>508</v>
      </c>
      <c r="E38" s="245" t="str">
        <f t="shared" si="18"/>
        <v xml:space="preserve"> Taxes &amp; Business Strategy</v>
      </c>
      <c r="F38" s="245" t="s">
        <v>20</v>
      </c>
      <c r="G38" s="245" t="s">
        <v>210</v>
      </c>
      <c r="H38" s="246" t="s">
        <v>207</v>
      </c>
      <c r="I38" s="243">
        <f t="shared" si="19"/>
        <v>0.73611111111111116</v>
      </c>
      <c r="J38" s="243">
        <f t="shared" si="20"/>
        <v>0.875</v>
      </c>
      <c r="K38" s="243" t="s">
        <v>635</v>
      </c>
      <c r="L38" s="245" t="s">
        <v>10</v>
      </c>
      <c r="M38" s="245" t="s">
        <v>15</v>
      </c>
      <c r="N38" s="245" t="s">
        <v>202</v>
      </c>
      <c r="O38" s="3">
        <v>2.5</v>
      </c>
      <c r="P38" s="252">
        <f t="shared" si="21"/>
        <v>8</v>
      </c>
      <c r="Q38" s="252">
        <f t="shared" si="22"/>
        <v>17</v>
      </c>
      <c r="R38" s="252" t="str">
        <f t="shared" si="23"/>
        <v xml:space="preserve">SA.ELCT </v>
      </c>
      <c r="S38" s="252" t="str" cm="1">
        <f t="array" ref="S38">_xlfn.IFS($T38,$T$1,$U38,$U$1,$V38,$V$1,$W38,$W$1,$X38,$X$1,$Y38,$Y$1,$Z38,$Z$1,$AA38,$AA$1,$AB38,$AB$1,$AC38,$AC$1,$AD38,$AD$1,$AE38,$AE$1)</f>
        <v>Elective</v>
      </c>
      <c r="T38" s="252" t="b">
        <f t="shared" si="24"/>
        <v>0</v>
      </c>
      <c r="U38" s="252" t="b">
        <f t="shared" si="25"/>
        <v>0</v>
      </c>
      <c r="V38" s="252" t="b">
        <f t="shared" si="26"/>
        <v>0</v>
      </c>
      <c r="W38" s="252" t="b">
        <f t="shared" si="27"/>
        <v>0</v>
      </c>
      <c r="X38" s="252" t="b">
        <f t="shared" si="28"/>
        <v>0</v>
      </c>
      <c r="Y38" s="252" t="b">
        <f t="shared" si="29"/>
        <v>0</v>
      </c>
      <c r="Z38" s="252" t="b">
        <f t="shared" si="30"/>
        <v>0</v>
      </c>
      <c r="AA38" s="252" t="b">
        <f t="shared" si="31"/>
        <v>0</v>
      </c>
      <c r="AB38" s="252" t="b">
        <f t="shared" si="32"/>
        <v>0</v>
      </c>
      <c r="AC38" s="252" t="b">
        <f t="shared" si="33"/>
        <v>1</v>
      </c>
      <c r="AD38" s="252" t="b">
        <f t="shared" si="34"/>
        <v>0</v>
      </c>
      <c r="AE38" s="252" t="b">
        <f t="shared" si="35"/>
        <v>0</v>
      </c>
    </row>
    <row r="39" spans="1:31" ht="19.5" customHeight="1">
      <c r="A39" s="245" t="s">
        <v>9</v>
      </c>
      <c r="B39" s="245" t="s">
        <v>7</v>
      </c>
      <c r="C39" s="245" t="s">
        <v>28</v>
      </c>
      <c r="D39" s="245" t="s">
        <v>511</v>
      </c>
      <c r="E39" s="245" t="str">
        <f t="shared" si="18"/>
        <v xml:space="preserve"> Accounting Analytics for Forensics</v>
      </c>
      <c r="F39" s="245" t="s">
        <v>8</v>
      </c>
      <c r="G39" s="245" t="s">
        <v>210</v>
      </c>
      <c r="H39" s="246" t="s">
        <v>207</v>
      </c>
      <c r="I39" s="243">
        <f t="shared" si="19"/>
        <v>0.73611111111111116</v>
      </c>
      <c r="J39" s="243">
        <f t="shared" si="20"/>
        <v>0.875</v>
      </c>
      <c r="K39" s="243" t="s">
        <v>636</v>
      </c>
      <c r="L39" s="245" t="s">
        <v>10</v>
      </c>
      <c r="M39" s="245" t="s">
        <v>15</v>
      </c>
      <c r="N39" s="245" t="s">
        <v>202</v>
      </c>
      <c r="O39" s="3">
        <v>2.5</v>
      </c>
      <c r="P39" s="252">
        <f t="shared" si="21"/>
        <v>8</v>
      </c>
      <c r="Q39" s="252">
        <f t="shared" si="22"/>
        <v>17</v>
      </c>
      <c r="R39" s="252" t="str">
        <f t="shared" si="23"/>
        <v xml:space="preserve">SA.ELCT </v>
      </c>
      <c r="S39" s="252" t="str" cm="1">
        <f t="array" ref="S39">_xlfn.IFS($T39,$T$1,$U39,$U$1,$V39,$V$1,$W39,$W$1,$X39,$X$1,$Y39,$Y$1,$Z39,$Z$1,$AA39,$AA$1,$AB39,$AB$1,$AC39,$AC$1,$AD39,$AD$1,$AE39,$AE$1)</f>
        <v>Elective</v>
      </c>
      <c r="T39" s="260" t="b">
        <f t="shared" si="24"/>
        <v>0</v>
      </c>
      <c r="U39" s="260" t="b">
        <f t="shared" si="25"/>
        <v>0</v>
      </c>
      <c r="V39" s="260" t="b">
        <f t="shared" si="26"/>
        <v>0</v>
      </c>
      <c r="W39" s="260" t="b">
        <f t="shared" si="27"/>
        <v>0</v>
      </c>
      <c r="X39" s="260" t="b">
        <f t="shared" si="28"/>
        <v>0</v>
      </c>
      <c r="Y39" s="260" t="b">
        <f t="shared" si="29"/>
        <v>0</v>
      </c>
      <c r="Z39" s="260" t="b">
        <f t="shared" si="30"/>
        <v>0</v>
      </c>
      <c r="AA39" s="260" t="b">
        <f t="shared" si="31"/>
        <v>0</v>
      </c>
      <c r="AB39" s="260" t="b">
        <f t="shared" si="32"/>
        <v>0</v>
      </c>
      <c r="AC39" s="260" t="b">
        <f t="shared" si="33"/>
        <v>1</v>
      </c>
      <c r="AD39" s="260" t="b">
        <f t="shared" si="34"/>
        <v>0</v>
      </c>
      <c r="AE39" s="260" t="b">
        <f t="shared" si="35"/>
        <v>0</v>
      </c>
    </row>
    <row r="40" spans="1:31" ht="19.5" customHeight="1">
      <c r="A40" s="245" t="s">
        <v>96</v>
      </c>
      <c r="B40" s="245" t="s">
        <v>7</v>
      </c>
      <c r="C40" s="245" t="s">
        <v>103</v>
      </c>
      <c r="D40" s="245" t="s">
        <v>526</v>
      </c>
      <c r="E40" s="245" t="str">
        <f t="shared" si="18"/>
        <v xml:space="preserve"> Asset Management</v>
      </c>
      <c r="F40" s="245" t="s">
        <v>104</v>
      </c>
      <c r="G40" s="245" t="s">
        <v>210</v>
      </c>
      <c r="H40" s="246" t="s">
        <v>207</v>
      </c>
      <c r="I40" s="243">
        <f t="shared" si="19"/>
        <v>0.73611111111111116</v>
      </c>
      <c r="J40" s="243">
        <f t="shared" si="20"/>
        <v>0.875</v>
      </c>
      <c r="K40" s="243" t="s">
        <v>634</v>
      </c>
      <c r="L40" s="245" t="s">
        <v>10</v>
      </c>
      <c r="M40" s="245" t="s">
        <v>15</v>
      </c>
      <c r="N40" s="245"/>
      <c r="O40" s="3">
        <v>2.5</v>
      </c>
      <c r="P40" s="252">
        <f t="shared" si="21"/>
        <v>8</v>
      </c>
      <c r="Q40" s="252">
        <f t="shared" si="22"/>
        <v>17</v>
      </c>
      <c r="R40" s="252" t="str">
        <f t="shared" si="23"/>
        <v xml:space="preserve">SA.ELCT </v>
      </c>
      <c r="S40" s="252" t="str" cm="1">
        <f t="array" ref="S40">_xlfn.IFS($T40,$T$1,$U40,$U$1,$V40,$V$1,$W40,$W$1,$X40,$X$1,$Y40,$Y$1,$Z40,$Z$1,$AA40,$AA$1,$AB40,$AB$1,$AC40,$AC$1,$AD40,$AD$1,$AE40,$AE$1)</f>
        <v>Elective</v>
      </c>
      <c r="T40" s="260" t="b">
        <f t="shared" si="24"/>
        <v>0</v>
      </c>
      <c r="U40" s="260" t="b">
        <f t="shared" si="25"/>
        <v>0</v>
      </c>
      <c r="V40" s="260" t="b">
        <f t="shared" si="26"/>
        <v>0</v>
      </c>
      <c r="W40" s="260" t="b">
        <f t="shared" si="27"/>
        <v>0</v>
      </c>
      <c r="X40" s="260" t="b">
        <f t="shared" si="28"/>
        <v>0</v>
      </c>
      <c r="Y40" s="260" t="b">
        <f t="shared" si="29"/>
        <v>0</v>
      </c>
      <c r="Z40" s="260" t="b">
        <f t="shared" si="30"/>
        <v>0</v>
      </c>
      <c r="AA40" s="260" t="b">
        <f t="shared" si="31"/>
        <v>0</v>
      </c>
      <c r="AB40" s="260" t="b">
        <f t="shared" si="32"/>
        <v>0</v>
      </c>
      <c r="AC40" s="260" t="b">
        <f t="shared" si="33"/>
        <v>1</v>
      </c>
      <c r="AD40" s="260" t="b">
        <f t="shared" si="34"/>
        <v>0</v>
      </c>
      <c r="AE40" s="260" t="b">
        <f t="shared" si="35"/>
        <v>0</v>
      </c>
    </row>
    <row r="41" spans="1:31" ht="19.5" customHeight="1">
      <c r="A41" s="245" t="s">
        <v>165</v>
      </c>
      <c r="B41" s="245" t="s">
        <v>7</v>
      </c>
      <c r="C41" s="245" t="s">
        <v>180</v>
      </c>
      <c r="D41" s="245" t="s">
        <v>551</v>
      </c>
      <c r="E41" s="245" t="str">
        <f t="shared" si="18"/>
        <v xml:space="preserve"> Digital Marketing Strategy</v>
      </c>
      <c r="F41" s="245" t="s">
        <v>179</v>
      </c>
      <c r="G41" s="245" t="s">
        <v>210</v>
      </c>
      <c r="H41" s="246" t="s">
        <v>207</v>
      </c>
      <c r="I41" s="243">
        <f t="shared" si="19"/>
        <v>0.73611111111111116</v>
      </c>
      <c r="J41" s="243">
        <f t="shared" si="20"/>
        <v>0.875</v>
      </c>
      <c r="K41" s="243" t="s">
        <v>642</v>
      </c>
      <c r="L41" s="245" t="s">
        <v>10</v>
      </c>
      <c r="M41" s="245" t="s">
        <v>15</v>
      </c>
      <c r="N41" s="245" t="s">
        <v>202</v>
      </c>
      <c r="O41" s="3">
        <v>2.5</v>
      </c>
      <c r="P41" s="252">
        <f t="shared" si="21"/>
        <v>8</v>
      </c>
      <c r="Q41" s="252">
        <f t="shared" si="22"/>
        <v>18</v>
      </c>
      <c r="R41" s="252" t="str">
        <f t="shared" si="23"/>
        <v xml:space="preserve">SA.ELCT2 </v>
      </c>
      <c r="S41" s="252" t="str" cm="1">
        <f t="array" ref="S41">_xlfn.IFS($T41,$T$1,$U41,$U$1,$V41,$V$1,$W41,$W$1,$X41,$X$1,$Y41,$Y$1,$Z41,$Z$1,$AA41,$AA$1,$AB41,$AB$1,$AC41,$AC$1,$AD41,$AD$1,$AE41,$AE$1)</f>
        <v>Elective</v>
      </c>
      <c r="T41" s="252" t="b">
        <f t="shared" si="24"/>
        <v>0</v>
      </c>
      <c r="U41" s="252" t="b">
        <f t="shared" si="25"/>
        <v>0</v>
      </c>
      <c r="V41" s="252" t="b">
        <f t="shared" si="26"/>
        <v>0</v>
      </c>
      <c r="W41" s="252" t="b">
        <f t="shared" si="27"/>
        <v>0</v>
      </c>
      <c r="X41" s="252" t="b">
        <f t="shared" si="28"/>
        <v>0</v>
      </c>
      <c r="Y41" s="252" t="b">
        <f t="shared" si="29"/>
        <v>0</v>
      </c>
      <c r="Z41" s="252" t="b">
        <f t="shared" si="30"/>
        <v>0</v>
      </c>
      <c r="AA41" s="252" t="b">
        <f t="shared" si="31"/>
        <v>0</v>
      </c>
      <c r="AB41" s="252" t="b">
        <f t="shared" si="32"/>
        <v>0</v>
      </c>
      <c r="AC41" s="252" t="b">
        <f t="shared" si="33"/>
        <v>1</v>
      </c>
      <c r="AD41" s="252" t="b">
        <f t="shared" si="34"/>
        <v>0</v>
      </c>
      <c r="AE41" s="252" t="b">
        <f t="shared" si="35"/>
        <v>0</v>
      </c>
    </row>
    <row r="42" spans="1:31" ht="19.5" customHeight="1">
      <c r="A42" s="245" t="s">
        <v>46</v>
      </c>
      <c r="B42" s="245" t="s">
        <v>7</v>
      </c>
      <c r="C42" s="245" t="s">
        <v>48</v>
      </c>
      <c r="D42" s="245" t="s">
        <v>567</v>
      </c>
      <c r="E42" s="245" t="str">
        <f t="shared" si="18"/>
        <v xml:space="preserve"> Competitive Strategy</v>
      </c>
      <c r="F42" s="245" t="s">
        <v>49</v>
      </c>
      <c r="G42" s="245" t="s">
        <v>210</v>
      </c>
      <c r="H42" s="246" t="s">
        <v>207</v>
      </c>
      <c r="I42" s="243">
        <f t="shared" si="19"/>
        <v>0.73611111111111116</v>
      </c>
      <c r="J42" s="243">
        <f t="shared" si="20"/>
        <v>0.875</v>
      </c>
      <c r="K42" s="243" t="s">
        <v>638</v>
      </c>
      <c r="L42" s="245" t="s">
        <v>10</v>
      </c>
      <c r="M42" s="245" t="s">
        <v>15</v>
      </c>
      <c r="N42" s="245"/>
      <c r="O42" s="3">
        <v>2.5</v>
      </c>
      <c r="P42" s="252">
        <f t="shared" si="21"/>
        <v>8</v>
      </c>
      <c r="Q42" s="252">
        <f t="shared" si="22"/>
        <v>17</v>
      </c>
      <c r="R42" s="252" t="str">
        <f t="shared" si="23"/>
        <v xml:space="preserve">SA.ELCT </v>
      </c>
      <c r="S42" s="252" t="str" cm="1">
        <f t="array" ref="S42">_xlfn.IFS($T42,$T$1,$U42,$U$1,$V42,$V$1,$W42,$W$1,$X42,$X$1,$Y42,$Y$1,$Z42,$Z$1,$AA42,$AA$1,$AB42,$AB$1,$AC42,$AC$1,$AD42,$AD$1,$AE42,$AE$1)</f>
        <v>Elective</v>
      </c>
      <c r="T42" s="260" t="b">
        <f t="shared" si="24"/>
        <v>0</v>
      </c>
      <c r="U42" s="260" t="b">
        <f t="shared" si="25"/>
        <v>0</v>
      </c>
      <c r="V42" s="260" t="b">
        <f t="shared" si="26"/>
        <v>0</v>
      </c>
      <c r="W42" s="260" t="b">
        <f t="shared" si="27"/>
        <v>0</v>
      </c>
      <c r="X42" s="260" t="b">
        <f t="shared" si="28"/>
        <v>0</v>
      </c>
      <c r="Y42" s="260" t="b">
        <f t="shared" si="29"/>
        <v>0</v>
      </c>
      <c r="Z42" s="260" t="b">
        <f t="shared" si="30"/>
        <v>0</v>
      </c>
      <c r="AA42" s="260" t="b">
        <f t="shared" si="31"/>
        <v>0</v>
      </c>
      <c r="AB42" s="260" t="b">
        <f t="shared" si="32"/>
        <v>0</v>
      </c>
      <c r="AC42" s="260" t="b">
        <f t="shared" si="33"/>
        <v>1</v>
      </c>
      <c r="AD42" s="260" t="b">
        <f t="shared" si="34"/>
        <v>0</v>
      </c>
      <c r="AE42" s="260" t="b">
        <f t="shared" si="35"/>
        <v>0</v>
      </c>
    </row>
    <row r="43" spans="1:31" ht="19.5" customHeight="1">
      <c r="A43" s="245" t="s">
        <v>43</v>
      </c>
      <c r="B43" s="245" t="s">
        <v>7</v>
      </c>
      <c r="C43" s="245" t="s">
        <v>41</v>
      </c>
      <c r="D43" s="245" t="s">
        <v>514</v>
      </c>
      <c r="E43" s="245" t="str">
        <f t="shared" si="18"/>
        <v xml:space="preserve"> Macroeconomic Policy: Choices &amp; Outcomes</v>
      </c>
      <c r="F43" s="245" t="s">
        <v>42</v>
      </c>
      <c r="G43" s="245" t="s">
        <v>214</v>
      </c>
      <c r="H43" s="245" t="s">
        <v>207</v>
      </c>
      <c r="I43" s="243">
        <f t="shared" si="19"/>
        <v>0.73611111111111116</v>
      </c>
      <c r="J43" s="243">
        <f t="shared" si="20"/>
        <v>0.875</v>
      </c>
      <c r="K43" s="243" t="s">
        <v>638</v>
      </c>
      <c r="L43" s="245" t="s">
        <v>10</v>
      </c>
      <c r="M43" s="245" t="s">
        <v>15</v>
      </c>
      <c r="N43" s="245" t="s">
        <v>202</v>
      </c>
      <c r="O43" s="3">
        <v>2.5</v>
      </c>
      <c r="P43" s="252">
        <f t="shared" si="21"/>
        <v>8</v>
      </c>
      <c r="Q43" s="252">
        <f t="shared" si="22"/>
        <v>17</v>
      </c>
      <c r="R43" s="252" t="str">
        <f t="shared" si="23"/>
        <v xml:space="preserve">SA.ELCT </v>
      </c>
      <c r="S43" s="252" t="str" cm="1">
        <f t="array" ref="S43">_xlfn.IFS($T43,$T$1,$U43,$U$1,$V43,$V$1,$W43,$W$1,$X43,$X$1,$Y43,$Y$1,$Z43,$Z$1,$AA43,$AA$1,$AB43,$AB$1,$AC43,$AC$1,$AD43,$AD$1,$AE43,$AE$1)</f>
        <v>Elective</v>
      </c>
      <c r="T43" s="252" t="b">
        <f t="shared" si="24"/>
        <v>0</v>
      </c>
      <c r="U43" s="252" t="b">
        <f t="shared" si="25"/>
        <v>0</v>
      </c>
      <c r="V43" s="252" t="b">
        <f t="shared" si="26"/>
        <v>0</v>
      </c>
      <c r="W43" s="252" t="b">
        <f t="shared" si="27"/>
        <v>0</v>
      </c>
      <c r="X43" s="252" t="b">
        <f t="shared" si="28"/>
        <v>0</v>
      </c>
      <c r="Y43" s="252" t="b">
        <f t="shared" si="29"/>
        <v>0</v>
      </c>
      <c r="Z43" s="252" t="b">
        <f t="shared" si="30"/>
        <v>0</v>
      </c>
      <c r="AA43" s="252" t="b">
        <f t="shared" si="31"/>
        <v>0</v>
      </c>
      <c r="AB43" s="252" t="b">
        <f t="shared" si="32"/>
        <v>0</v>
      </c>
      <c r="AC43" s="252" t="b">
        <f t="shared" si="33"/>
        <v>1</v>
      </c>
      <c r="AD43" s="252" t="b">
        <f t="shared" si="34"/>
        <v>0</v>
      </c>
      <c r="AE43" s="252" t="b">
        <f t="shared" si="35"/>
        <v>0</v>
      </c>
    </row>
    <row r="44" spans="1:31" ht="19.5" customHeight="1">
      <c r="A44" s="245" t="s">
        <v>236</v>
      </c>
      <c r="B44" s="245" t="s">
        <v>7</v>
      </c>
      <c r="C44" s="245" t="s">
        <v>60</v>
      </c>
      <c r="D44" s="245" t="s">
        <v>515</v>
      </c>
      <c r="E44" s="245" t="str">
        <f t="shared" si="18"/>
        <v xml:space="preserve"> Bus Proc Analysis &amp; Design</v>
      </c>
      <c r="F44" s="245" t="s">
        <v>61</v>
      </c>
      <c r="G44" s="245" t="s">
        <v>214</v>
      </c>
      <c r="H44" s="245" t="s">
        <v>207</v>
      </c>
      <c r="I44" s="243">
        <f t="shared" si="19"/>
        <v>0.73611111111111116</v>
      </c>
      <c r="J44" s="243">
        <f t="shared" si="20"/>
        <v>0.875</v>
      </c>
      <c r="K44" s="243" t="s">
        <v>639</v>
      </c>
      <c r="L44" s="245" t="s">
        <v>10</v>
      </c>
      <c r="M44" s="245" t="s">
        <v>15</v>
      </c>
      <c r="N44" s="245" t="s">
        <v>202</v>
      </c>
      <c r="O44" s="3">
        <v>2.5</v>
      </c>
      <c r="P44" s="252">
        <f t="shared" si="21"/>
        <v>8</v>
      </c>
      <c r="Q44" s="252">
        <f t="shared" si="22"/>
        <v>17</v>
      </c>
      <c r="R44" s="252" t="str">
        <f t="shared" si="23"/>
        <v xml:space="preserve">SA.ELCT </v>
      </c>
      <c r="S44" s="252" t="str" cm="1">
        <f t="array" ref="S44">_xlfn.IFS($T44,$T$1,$U44,$U$1,$V44,$V$1,$W44,$W$1,$X44,$X$1,$Y44,$Y$1,$Z44,$Z$1,$AA44,$AA$1,$AB44,$AB$1,$AC44,$AC$1,$AD44,$AD$1,$AE44,$AE$1)</f>
        <v>Elective</v>
      </c>
      <c r="T44" s="260" t="b">
        <f t="shared" si="24"/>
        <v>0</v>
      </c>
      <c r="U44" s="260" t="b">
        <f t="shared" si="25"/>
        <v>0</v>
      </c>
      <c r="V44" s="260" t="b">
        <f t="shared" si="26"/>
        <v>0</v>
      </c>
      <c r="W44" s="260" t="b">
        <f t="shared" si="27"/>
        <v>0</v>
      </c>
      <c r="X44" s="260" t="b">
        <f t="shared" si="28"/>
        <v>0</v>
      </c>
      <c r="Y44" s="260" t="b">
        <f t="shared" si="29"/>
        <v>0</v>
      </c>
      <c r="Z44" s="260" t="b">
        <f t="shared" si="30"/>
        <v>0</v>
      </c>
      <c r="AA44" s="260" t="b">
        <f t="shared" si="31"/>
        <v>0</v>
      </c>
      <c r="AB44" s="260" t="b">
        <f t="shared" si="32"/>
        <v>0</v>
      </c>
      <c r="AC44" s="260" t="b">
        <f t="shared" si="33"/>
        <v>1</v>
      </c>
      <c r="AD44" s="260" t="b">
        <f t="shared" si="34"/>
        <v>0</v>
      </c>
      <c r="AE44" s="260" t="b">
        <f t="shared" si="35"/>
        <v>0</v>
      </c>
    </row>
    <row r="45" spans="1:31" ht="19.5" customHeight="1">
      <c r="A45" s="245" t="s">
        <v>165</v>
      </c>
      <c r="B45" s="245" t="s">
        <v>7</v>
      </c>
      <c r="C45" s="245" t="s">
        <v>184</v>
      </c>
      <c r="D45" s="245" t="s">
        <v>554</v>
      </c>
      <c r="E45" s="245" t="str">
        <f t="shared" si="18"/>
        <v xml:space="preserve"> Pricing Analytics</v>
      </c>
      <c r="F45" s="245" t="s">
        <v>183</v>
      </c>
      <c r="G45" s="245" t="s">
        <v>214</v>
      </c>
      <c r="H45" s="245" t="s">
        <v>207</v>
      </c>
      <c r="I45" s="243">
        <f t="shared" si="19"/>
        <v>0.73611111111111116</v>
      </c>
      <c r="J45" s="243">
        <f t="shared" si="20"/>
        <v>0.875</v>
      </c>
      <c r="K45" s="243" t="s">
        <v>642</v>
      </c>
      <c r="L45" s="245" t="s">
        <v>10</v>
      </c>
      <c r="M45" s="245" t="s">
        <v>15</v>
      </c>
      <c r="N45" s="245" t="s">
        <v>202</v>
      </c>
      <c r="O45" s="3">
        <v>2.5</v>
      </c>
      <c r="P45" s="252">
        <f t="shared" si="21"/>
        <v>8</v>
      </c>
      <c r="Q45" s="252">
        <f t="shared" si="22"/>
        <v>18</v>
      </c>
      <c r="R45" s="252" t="str">
        <f t="shared" si="23"/>
        <v xml:space="preserve">SA.ELCT2 </v>
      </c>
      <c r="S45" s="252" t="str" cm="1">
        <f t="array" ref="S45">_xlfn.IFS($T45,$T$1,$U45,$U$1,$V45,$V$1,$W45,$W$1,$X45,$X$1,$Y45,$Y$1,$Z45,$Z$1,$AA45,$AA$1,$AB45,$AB$1,$AC45,$AC$1,$AD45,$AD$1,$AE45,$AE$1)</f>
        <v>Elective</v>
      </c>
      <c r="T45" s="260" t="b">
        <f t="shared" si="24"/>
        <v>0</v>
      </c>
      <c r="U45" s="260" t="b">
        <f t="shared" si="25"/>
        <v>0</v>
      </c>
      <c r="V45" s="260" t="b">
        <f t="shared" si="26"/>
        <v>0</v>
      </c>
      <c r="W45" s="260" t="b">
        <f t="shared" si="27"/>
        <v>0</v>
      </c>
      <c r="X45" s="260" t="b">
        <f t="shared" si="28"/>
        <v>0</v>
      </c>
      <c r="Y45" s="260" t="b">
        <f t="shared" si="29"/>
        <v>0</v>
      </c>
      <c r="Z45" s="260" t="b">
        <f t="shared" si="30"/>
        <v>0</v>
      </c>
      <c r="AA45" s="260" t="b">
        <f t="shared" si="31"/>
        <v>0</v>
      </c>
      <c r="AB45" s="260" t="b">
        <f t="shared" si="32"/>
        <v>0</v>
      </c>
      <c r="AC45" s="260" t="b">
        <f t="shared" si="33"/>
        <v>1</v>
      </c>
      <c r="AD45" s="260" t="b">
        <f t="shared" si="34"/>
        <v>0</v>
      </c>
      <c r="AE45" s="260" t="b">
        <f t="shared" si="35"/>
        <v>0</v>
      </c>
    </row>
    <row r="46" spans="1:31" ht="19.5" customHeight="1">
      <c r="A46" s="245" t="s">
        <v>96</v>
      </c>
      <c r="B46" s="245" t="s">
        <v>7</v>
      </c>
      <c r="C46" s="245" t="s">
        <v>108</v>
      </c>
      <c r="D46" s="245" t="s">
        <v>528</v>
      </c>
      <c r="E46" s="245" t="str">
        <f t="shared" si="18"/>
        <v xml:space="preserve"> Mergers &amp; Acquisitions</v>
      </c>
      <c r="F46" s="245" t="s">
        <v>109</v>
      </c>
      <c r="G46" s="245" t="s">
        <v>226</v>
      </c>
      <c r="H46" s="245" t="s">
        <v>207</v>
      </c>
      <c r="I46" s="243">
        <f t="shared" si="19"/>
        <v>0.73611111111111116</v>
      </c>
      <c r="J46" s="243">
        <f t="shared" si="20"/>
        <v>0.875</v>
      </c>
      <c r="K46" s="243" t="s">
        <v>635</v>
      </c>
      <c r="L46" s="245" t="s">
        <v>10</v>
      </c>
      <c r="M46" s="245" t="s">
        <v>15</v>
      </c>
      <c r="N46" s="245" t="s">
        <v>202</v>
      </c>
      <c r="O46" s="3">
        <v>2.5</v>
      </c>
      <c r="P46" s="252">
        <f t="shared" si="21"/>
        <v>8</v>
      </c>
      <c r="Q46" s="252">
        <f t="shared" si="22"/>
        <v>17</v>
      </c>
      <c r="R46" s="252" t="str">
        <f t="shared" si="23"/>
        <v xml:space="preserve">SA.ELCT </v>
      </c>
      <c r="S46" s="252" t="str" cm="1">
        <f t="array" ref="S46">_xlfn.IFS($T46,$T$1,$U46,$U$1,$V46,$V$1,$W46,$W$1,$X46,$X$1,$Y46,$Y$1,$Z46,$Z$1,$AA46,$AA$1,$AB46,$AB$1,$AC46,$AC$1,$AD46,$AD$1,$AE46,$AE$1)</f>
        <v>Elective</v>
      </c>
      <c r="T46" s="260" t="b">
        <f t="shared" si="24"/>
        <v>0</v>
      </c>
      <c r="U46" s="260" t="b">
        <f t="shared" si="25"/>
        <v>0</v>
      </c>
      <c r="V46" s="260" t="b">
        <f t="shared" si="26"/>
        <v>0</v>
      </c>
      <c r="W46" s="260" t="b">
        <f t="shared" si="27"/>
        <v>0</v>
      </c>
      <c r="X46" s="260" t="b">
        <f t="shared" si="28"/>
        <v>0</v>
      </c>
      <c r="Y46" s="260" t="b">
        <f t="shared" si="29"/>
        <v>0</v>
      </c>
      <c r="Z46" s="260" t="b">
        <f t="shared" si="30"/>
        <v>0</v>
      </c>
      <c r="AA46" s="260" t="b">
        <f t="shared" si="31"/>
        <v>0</v>
      </c>
      <c r="AB46" s="260" t="b">
        <f t="shared" si="32"/>
        <v>0</v>
      </c>
      <c r="AC46" s="260" t="b">
        <f t="shared" si="33"/>
        <v>1</v>
      </c>
      <c r="AD46" s="260" t="b">
        <f t="shared" si="34"/>
        <v>0</v>
      </c>
      <c r="AE46" s="260" t="b">
        <f t="shared" si="35"/>
        <v>0</v>
      </c>
    </row>
    <row r="47" spans="1:31" ht="19.5" customHeight="1">
      <c r="A47" s="245" t="s">
        <v>139</v>
      </c>
      <c r="B47" s="245" t="s">
        <v>7</v>
      </c>
      <c r="C47" s="245" t="s">
        <v>143</v>
      </c>
      <c r="D47" s="245" t="s">
        <v>543</v>
      </c>
      <c r="E47" s="245" t="str">
        <f t="shared" si="18"/>
        <v xml:space="preserve"> Health Care Acctg &amp; Finance</v>
      </c>
      <c r="F47" s="245" t="s">
        <v>144</v>
      </c>
      <c r="G47" s="245" t="s">
        <v>226</v>
      </c>
      <c r="H47" s="245" t="s">
        <v>207</v>
      </c>
      <c r="I47" s="243">
        <f t="shared" si="19"/>
        <v>0.73611111111111116</v>
      </c>
      <c r="J47" s="243">
        <f t="shared" si="20"/>
        <v>0.875</v>
      </c>
      <c r="K47" s="243" t="s">
        <v>636</v>
      </c>
      <c r="L47" s="245" t="s">
        <v>10</v>
      </c>
      <c r="M47" s="245" t="s">
        <v>15</v>
      </c>
      <c r="N47" s="245"/>
      <c r="O47" s="3">
        <v>2.5</v>
      </c>
      <c r="P47" s="252">
        <f t="shared" si="21"/>
        <v>8</v>
      </c>
      <c r="Q47" s="252">
        <f t="shared" si="22"/>
        <v>17</v>
      </c>
      <c r="R47" s="252" t="str">
        <f t="shared" si="23"/>
        <v xml:space="preserve">SA.ELCT </v>
      </c>
      <c r="S47" s="252" t="str" cm="1">
        <f t="array" ref="S47">_xlfn.IFS($T47,$T$1,$U47,$U$1,$V47,$V$1,$W47,$W$1,$X47,$X$1,$Y47,$Y$1,$Z47,$Z$1,$AA47,$AA$1,$AB47,$AB$1,$AC47,$AC$1,$AD47,$AD$1,$AE47,$AE$1)</f>
        <v>Elective</v>
      </c>
      <c r="T47" s="252" t="b">
        <f t="shared" si="24"/>
        <v>0</v>
      </c>
      <c r="U47" s="252" t="b">
        <f t="shared" si="25"/>
        <v>0</v>
      </c>
      <c r="V47" s="252" t="b">
        <f t="shared" si="26"/>
        <v>0</v>
      </c>
      <c r="W47" s="252" t="b">
        <f t="shared" si="27"/>
        <v>0</v>
      </c>
      <c r="X47" s="252" t="b">
        <f t="shared" si="28"/>
        <v>0</v>
      </c>
      <c r="Y47" s="252" t="b">
        <f t="shared" si="29"/>
        <v>0</v>
      </c>
      <c r="Z47" s="252" t="b">
        <f t="shared" si="30"/>
        <v>0</v>
      </c>
      <c r="AA47" s="252" t="b">
        <f t="shared" si="31"/>
        <v>0</v>
      </c>
      <c r="AB47" s="252" t="b">
        <f t="shared" si="32"/>
        <v>0</v>
      </c>
      <c r="AC47" s="252" t="b">
        <f t="shared" si="33"/>
        <v>1</v>
      </c>
      <c r="AD47" s="252" t="b">
        <f t="shared" si="34"/>
        <v>0</v>
      </c>
      <c r="AE47" s="252" t="b">
        <f t="shared" si="35"/>
        <v>0</v>
      </c>
    </row>
    <row r="48" spans="1:31" ht="19.5" customHeight="1">
      <c r="A48" s="245" t="s">
        <v>165</v>
      </c>
      <c r="B48" s="245" t="s">
        <v>7</v>
      </c>
      <c r="C48" s="245" t="s">
        <v>170</v>
      </c>
      <c r="D48" s="245" t="s">
        <v>547</v>
      </c>
      <c r="E48" s="245" t="str">
        <f t="shared" si="18"/>
        <v xml:space="preserve"> Pricing Policies</v>
      </c>
      <c r="F48" s="245" t="s">
        <v>171</v>
      </c>
      <c r="G48" s="245" t="s">
        <v>226</v>
      </c>
      <c r="H48" s="245" t="s">
        <v>207</v>
      </c>
      <c r="I48" s="243">
        <f t="shared" si="19"/>
        <v>0.73611111111111116</v>
      </c>
      <c r="J48" s="243">
        <f t="shared" si="20"/>
        <v>0.875</v>
      </c>
      <c r="K48" s="243" t="s">
        <v>638</v>
      </c>
      <c r="L48" s="245" t="s">
        <v>10</v>
      </c>
      <c r="M48" s="245" t="s">
        <v>15</v>
      </c>
      <c r="N48" s="245" t="s">
        <v>202</v>
      </c>
      <c r="O48" s="3">
        <v>2.5</v>
      </c>
      <c r="P48" s="252">
        <f t="shared" si="21"/>
        <v>8</v>
      </c>
      <c r="Q48" s="252">
        <f t="shared" si="22"/>
        <v>17</v>
      </c>
      <c r="R48" s="252" t="str">
        <f t="shared" si="23"/>
        <v xml:space="preserve">SA.ELCT </v>
      </c>
      <c r="S48" s="252" t="str" cm="1">
        <f t="array" ref="S48">_xlfn.IFS($T48,$T$1,$U48,$U$1,$V48,$V$1,$W48,$W$1,$X48,$X$1,$Y48,$Y$1,$Z48,$Z$1,$AA48,$AA$1,$AB48,$AB$1,$AC48,$AC$1,$AD48,$AD$1,$AE48,$AE$1)</f>
        <v>Elective</v>
      </c>
      <c r="T48" s="252" t="b">
        <f t="shared" si="24"/>
        <v>0</v>
      </c>
      <c r="U48" s="252" t="b">
        <f t="shared" si="25"/>
        <v>0</v>
      </c>
      <c r="V48" s="252" t="b">
        <f t="shared" si="26"/>
        <v>0</v>
      </c>
      <c r="W48" s="252" t="b">
        <f t="shared" si="27"/>
        <v>0</v>
      </c>
      <c r="X48" s="252" t="b">
        <f t="shared" si="28"/>
        <v>0</v>
      </c>
      <c r="Y48" s="252" t="b">
        <f t="shared" si="29"/>
        <v>0</v>
      </c>
      <c r="Z48" s="252" t="b">
        <f t="shared" si="30"/>
        <v>0</v>
      </c>
      <c r="AA48" s="252" t="b">
        <f t="shared" si="31"/>
        <v>0</v>
      </c>
      <c r="AB48" s="252" t="b">
        <f t="shared" si="32"/>
        <v>0</v>
      </c>
      <c r="AC48" s="252" t="b">
        <f t="shared" si="33"/>
        <v>1</v>
      </c>
      <c r="AD48" s="252" t="b">
        <f t="shared" si="34"/>
        <v>0</v>
      </c>
      <c r="AE48" s="252" t="b">
        <f t="shared" si="35"/>
        <v>0</v>
      </c>
    </row>
    <row r="49" spans="1:31" ht="19.5" customHeight="1">
      <c r="A49" s="245" t="s">
        <v>96</v>
      </c>
      <c r="B49" s="245" t="s">
        <v>7</v>
      </c>
      <c r="C49" s="245" t="s">
        <v>235</v>
      </c>
      <c r="D49" s="245" t="s">
        <v>527</v>
      </c>
      <c r="E49" s="245" t="str">
        <f t="shared" si="18"/>
        <v xml:space="preserve"> Investments&amp;Trading Strategy</v>
      </c>
      <c r="F49" s="245" t="s">
        <v>107</v>
      </c>
      <c r="G49" s="245" t="s">
        <v>206</v>
      </c>
      <c r="H49" s="245" t="s">
        <v>207</v>
      </c>
      <c r="I49" s="243">
        <f t="shared" si="19"/>
        <v>0.73611111111111116</v>
      </c>
      <c r="J49" s="243">
        <f t="shared" si="20"/>
        <v>0.875</v>
      </c>
      <c r="K49" s="243" t="s">
        <v>640</v>
      </c>
      <c r="L49" s="245" t="s">
        <v>10</v>
      </c>
      <c r="M49" s="245" t="s">
        <v>15</v>
      </c>
      <c r="N49" s="245" t="s">
        <v>202</v>
      </c>
      <c r="O49" s="3">
        <v>2.5</v>
      </c>
      <c r="P49" s="252">
        <f t="shared" si="21"/>
        <v>8</v>
      </c>
      <c r="Q49" s="252">
        <f t="shared" si="22"/>
        <v>17</v>
      </c>
      <c r="R49" s="252" t="str">
        <f t="shared" si="23"/>
        <v xml:space="preserve">SA.ELCT </v>
      </c>
      <c r="S49" s="252" t="str" cm="1">
        <f t="array" ref="S49">_xlfn.IFS($T49,$T$1,$U49,$U$1,$V49,$V$1,$W49,$W$1,$X49,$X$1,$Y49,$Y$1,$Z49,$Z$1,$AA49,$AA$1,$AB49,$AB$1,$AC49,$AC$1,$AD49,$AD$1,$AE49,$AE$1)</f>
        <v>Elective</v>
      </c>
      <c r="T49" s="252" t="b">
        <f t="shared" si="24"/>
        <v>0</v>
      </c>
      <c r="U49" s="252" t="b">
        <f t="shared" si="25"/>
        <v>0</v>
      </c>
      <c r="V49" s="252" t="b">
        <f t="shared" si="26"/>
        <v>0</v>
      </c>
      <c r="W49" s="252" t="b">
        <f t="shared" si="27"/>
        <v>0</v>
      </c>
      <c r="X49" s="252" t="b">
        <f t="shared" si="28"/>
        <v>0</v>
      </c>
      <c r="Y49" s="252" t="b">
        <f t="shared" si="29"/>
        <v>0</v>
      </c>
      <c r="Z49" s="252" t="b">
        <f t="shared" si="30"/>
        <v>0</v>
      </c>
      <c r="AA49" s="252" t="b">
        <f t="shared" si="31"/>
        <v>0</v>
      </c>
      <c r="AB49" s="252" t="b">
        <f t="shared" si="32"/>
        <v>0</v>
      </c>
      <c r="AC49" s="252" t="b">
        <f t="shared" si="33"/>
        <v>1</v>
      </c>
      <c r="AD49" s="252" t="b">
        <f t="shared" si="34"/>
        <v>0</v>
      </c>
      <c r="AE49" s="252" t="b">
        <f t="shared" si="35"/>
        <v>0</v>
      </c>
    </row>
    <row r="50" spans="1:31" ht="19.5" customHeight="1">
      <c r="A50" s="245" t="s">
        <v>165</v>
      </c>
      <c r="B50" s="245" t="s">
        <v>7</v>
      </c>
      <c r="C50" s="245" t="s">
        <v>181</v>
      </c>
      <c r="D50" s="245" t="s">
        <v>552</v>
      </c>
      <c r="E50" s="245" t="str">
        <f t="shared" si="18"/>
        <v xml:space="preserve"> B2B Pricing</v>
      </c>
      <c r="F50" s="245" t="s">
        <v>171</v>
      </c>
      <c r="G50" s="245" t="s">
        <v>206</v>
      </c>
      <c r="H50" s="245" t="s">
        <v>207</v>
      </c>
      <c r="I50" s="243">
        <f t="shared" si="19"/>
        <v>0.73611111111111116</v>
      </c>
      <c r="J50" s="243">
        <f t="shared" si="20"/>
        <v>0.875</v>
      </c>
      <c r="K50" s="243" t="s">
        <v>638</v>
      </c>
      <c r="L50" s="245" t="s">
        <v>10</v>
      </c>
      <c r="M50" s="245" t="s">
        <v>15</v>
      </c>
      <c r="N50" s="245"/>
      <c r="O50" s="3">
        <v>2.5</v>
      </c>
      <c r="P50" s="252">
        <f t="shared" si="21"/>
        <v>8</v>
      </c>
      <c r="Q50" s="252">
        <f t="shared" si="22"/>
        <v>17</v>
      </c>
      <c r="R50" s="252" t="str">
        <f t="shared" si="23"/>
        <v xml:space="preserve">SA.ELCT </v>
      </c>
      <c r="S50" s="252" t="str" cm="1">
        <f t="array" ref="S50">_xlfn.IFS($T50,$T$1,$U50,$U$1,$V50,$V$1,$W50,$W$1,$X50,$X$1,$Y50,$Y$1,$Z50,$Z$1,$AA50,$AA$1,$AB50,$AB$1,$AC50,$AC$1,$AD50,$AD$1,$AE50,$AE$1)</f>
        <v>Elective</v>
      </c>
      <c r="T50" s="260" t="b">
        <f t="shared" si="24"/>
        <v>0</v>
      </c>
      <c r="U50" s="260" t="b">
        <f t="shared" si="25"/>
        <v>0</v>
      </c>
      <c r="V50" s="260" t="b">
        <f t="shared" si="26"/>
        <v>0</v>
      </c>
      <c r="W50" s="260" t="b">
        <f t="shared" si="27"/>
        <v>0</v>
      </c>
      <c r="X50" s="260" t="b">
        <f t="shared" si="28"/>
        <v>0</v>
      </c>
      <c r="Y50" s="260" t="b">
        <f t="shared" si="29"/>
        <v>0</v>
      </c>
      <c r="Z50" s="260" t="b">
        <f t="shared" si="30"/>
        <v>0</v>
      </c>
      <c r="AA50" s="260" t="b">
        <f t="shared" si="31"/>
        <v>0</v>
      </c>
      <c r="AB50" s="260" t="b">
        <f t="shared" si="32"/>
        <v>0</v>
      </c>
      <c r="AC50" s="260" t="b">
        <f t="shared" si="33"/>
        <v>1</v>
      </c>
      <c r="AD50" s="260" t="b">
        <f t="shared" si="34"/>
        <v>0</v>
      </c>
      <c r="AE50" s="260" t="b">
        <f t="shared" si="35"/>
        <v>0</v>
      </c>
    </row>
    <row r="51" spans="1:31" ht="19.5" customHeight="1">
      <c r="A51" s="245" t="s">
        <v>194</v>
      </c>
      <c r="B51" s="245" t="s">
        <v>7</v>
      </c>
      <c r="C51" s="245" t="s">
        <v>196</v>
      </c>
      <c r="D51" s="245" t="s">
        <v>565</v>
      </c>
      <c r="E51" s="245" t="str">
        <f t="shared" si="18"/>
        <v xml:space="preserve"> Supply Chain Analytics</v>
      </c>
      <c r="F51" s="245" t="s">
        <v>197</v>
      </c>
      <c r="G51" s="245" t="s">
        <v>206</v>
      </c>
      <c r="H51" s="245" t="s">
        <v>207</v>
      </c>
      <c r="I51" s="243">
        <f t="shared" si="19"/>
        <v>0.73611111111111116</v>
      </c>
      <c r="J51" s="243">
        <f t="shared" si="20"/>
        <v>0.875</v>
      </c>
      <c r="K51" s="243" t="s">
        <v>635</v>
      </c>
      <c r="L51" s="245" t="s">
        <v>10</v>
      </c>
      <c r="M51" s="245" t="s">
        <v>15</v>
      </c>
      <c r="N51" s="245" t="s">
        <v>202</v>
      </c>
      <c r="O51" s="3">
        <v>2.5</v>
      </c>
      <c r="P51" s="252">
        <f t="shared" si="21"/>
        <v>8</v>
      </c>
      <c r="Q51" s="252">
        <f t="shared" si="22"/>
        <v>17</v>
      </c>
      <c r="R51" s="252" t="str">
        <f t="shared" si="23"/>
        <v xml:space="preserve">SA.ELCT </v>
      </c>
      <c r="S51" s="252" t="str" cm="1">
        <f t="array" ref="S51">_xlfn.IFS($T51,$T$1,$U51,$U$1,$V51,$V$1,$W51,$W$1,$X51,$X$1,$Y51,$Y$1,$Z51,$Z$1,$AA51,$AA$1,$AB51,$AB$1,$AC51,$AC$1,$AD51,$AD$1,$AE51,$AE$1)</f>
        <v>Elective</v>
      </c>
      <c r="T51" s="252" t="b">
        <f t="shared" si="24"/>
        <v>0</v>
      </c>
      <c r="U51" s="252" t="b">
        <f t="shared" si="25"/>
        <v>0</v>
      </c>
      <c r="V51" s="252" t="b">
        <f t="shared" si="26"/>
        <v>0</v>
      </c>
      <c r="W51" s="252" t="b">
        <f t="shared" si="27"/>
        <v>0</v>
      </c>
      <c r="X51" s="252" t="b">
        <f t="shared" si="28"/>
        <v>0</v>
      </c>
      <c r="Y51" s="252" t="b">
        <f t="shared" si="29"/>
        <v>0</v>
      </c>
      <c r="Z51" s="252" t="b">
        <f t="shared" si="30"/>
        <v>0</v>
      </c>
      <c r="AA51" s="252" t="b">
        <f t="shared" si="31"/>
        <v>0</v>
      </c>
      <c r="AB51" s="252" t="b">
        <f t="shared" si="32"/>
        <v>0</v>
      </c>
      <c r="AC51" s="252" t="b">
        <f t="shared" si="33"/>
        <v>1</v>
      </c>
      <c r="AD51" s="252" t="b">
        <f t="shared" si="34"/>
        <v>0</v>
      </c>
      <c r="AE51" s="252" t="b">
        <f t="shared" si="35"/>
        <v>0</v>
      </c>
    </row>
    <row r="52" spans="1:31" ht="19.5" customHeight="1">
      <c r="A52" s="245" t="s">
        <v>9</v>
      </c>
      <c r="B52" s="245" t="s">
        <v>7</v>
      </c>
      <c r="C52" s="245" t="s">
        <v>6</v>
      </c>
      <c r="D52" s="245" t="s">
        <v>507</v>
      </c>
      <c r="E52" s="245" t="str">
        <f t="shared" si="18"/>
        <v xml:space="preserve"> Corporate Financial Accounting</v>
      </c>
      <c r="F52" s="245" t="s">
        <v>8</v>
      </c>
      <c r="G52" s="245" t="s">
        <v>206</v>
      </c>
      <c r="H52" s="245" t="s">
        <v>207</v>
      </c>
      <c r="I52" s="243">
        <f t="shared" si="19"/>
        <v>0.73611111111111116</v>
      </c>
      <c r="J52" s="243">
        <f t="shared" si="20"/>
        <v>0.875</v>
      </c>
      <c r="K52" s="243" t="s">
        <v>634</v>
      </c>
      <c r="L52" s="245" t="s">
        <v>10</v>
      </c>
      <c r="M52" s="245" t="s">
        <v>232</v>
      </c>
      <c r="N52" s="245"/>
      <c r="O52" s="3">
        <v>2.5</v>
      </c>
      <c r="P52" s="252">
        <f t="shared" si="21"/>
        <v>8</v>
      </c>
      <c r="Q52" s="252">
        <f t="shared" si="22"/>
        <v>21</v>
      </c>
      <c r="R52" s="252" t="str">
        <f t="shared" si="23"/>
        <v xml:space="preserve">SA.MBA.HYFX </v>
      </c>
      <c r="S52" s="252" t="str" cm="1">
        <f t="array" ref="S52">_xlfn.IFS($T52,$T$1,$U52,$U$1,$V52,$V$1,$W52,$W$1,$X52,$X$1,$Y52,$Y$1,$Z52,$Z$1,$AA52,$AA$1,$AB52,$AB$1,$AC52,$AC$1,$AD52,$AD$1,$AE52,$AE$1)</f>
        <v>MBA</v>
      </c>
      <c r="T52" s="260" t="b">
        <f t="shared" si="24"/>
        <v>1</v>
      </c>
      <c r="U52" s="260" t="b">
        <f t="shared" si="25"/>
        <v>0</v>
      </c>
      <c r="V52" s="260" t="b">
        <f t="shared" si="26"/>
        <v>0</v>
      </c>
      <c r="W52" s="260" t="b">
        <f t="shared" si="27"/>
        <v>0</v>
      </c>
      <c r="X52" s="260" t="b">
        <f t="shared" si="28"/>
        <v>0</v>
      </c>
      <c r="Y52" s="260" t="b">
        <f t="shared" si="29"/>
        <v>0</v>
      </c>
      <c r="Z52" s="260" t="b">
        <f t="shared" si="30"/>
        <v>0</v>
      </c>
      <c r="AA52" s="260" t="b">
        <f t="shared" si="31"/>
        <v>0</v>
      </c>
      <c r="AB52" s="260" t="b">
        <f t="shared" si="32"/>
        <v>0</v>
      </c>
      <c r="AC52" s="260" t="b">
        <f t="shared" si="33"/>
        <v>0</v>
      </c>
      <c r="AD52" s="260" t="b">
        <f t="shared" si="34"/>
        <v>0</v>
      </c>
      <c r="AE52" s="260" t="b">
        <f t="shared" si="35"/>
        <v>0</v>
      </c>
    </row>
    <row r="53" spans="1:31" ht="19.5" customHeight="1">
      <c r="A53" s="245" t="s">
        <v>165</v>
      </c>
      <c r="B53" s="245" t="s">
        <v>7</v>
      </c>
      <c r="C53" s="245" t="s">
        <v>186</v>
      </c>
      <c r="D53" s="245" t="s">
        <v>555</v>
      </c>
      <c r="E53" s="245" t="str">
        <f t="shared" si="18"/>
        <v xml:space="preserve"> Global Marketing Strategy</v>
      </c>
      <c r="F53" s="245" t="s">
        <v>49</v>
      </c>
      <c r="G53" s="245" t="s">
        <v>226</v>
      </c>
      <c r="H53" s="245" t="s">
        <v>228</v>
      </c>
      <c r="I53" s="243">
        <f t="shared" si="19"/>
        <v>0.74305555555555547</v>
      </c>
      <c r="J53" s="243">
        <f t="shared" si="20"/>
        <v>0.86805555555555547</v>
      </c>
      <c r="K53" s="243" t="s">
        <v>642</v>
      </c>
      <c r="L53" s="245" t="s">
        <v>10</v>
      </c>
      <c r="M53" s="245" t="s">
        <v>15</v>
      </c>
      <c r="N53" s="245"/>
      <c r="O53" s="3">
        <v>2.5</v>
      </c>
      <c r="P53" s="252">
        <f t="shared" si="21"/>
        <v>8</v>
      </c>
      <c r="Q53" s="252">
        <f t="shared" si="22"/>
        <v>17</v>
      </c>
      <c r="R53" s="252" t="str">
        <f t="shared" si="23"/>
        <v xml:space="preserve">SA.ELCT </v>
      </c>
      <c r="S53" s="252" t="str" cm="1">
        <f t="array" ref="S53">_xlfn.IFS($T53,$T$1,$U53,$U$1,$V53,$V$1,$W53,$W$1,$X53,$X$1,$Y53,$Y$1,$Z53,$Z$1,$AA53,$AA$1,$AB53,$AB$1,$AC53,$AC$1,$AD53,$AD$1,$AE53,$AE$1)</f>
        <v>Elective</v>
      </c>
      <c r="T53" s="252" t="b">
        <f t="shared" si="24"/>
        <v>0</v>
      </c>
      <c r="U53" s="252" t="b">
        <f t="shared" si="25"/>
        <v>0</v>
      </c>
      <c r="V53" s="252" t="b">
        <f t="shared" si="26"/>
        <v>0</v>
      </c>
      <c r="W53" s="252" t="b">
        <f t="shared" si="27"/>
        <v>0</v>
      </c>
      <c r="X53" s="252" t="b">
        <f t="shared" si="28"/>
        <v>0</v>
      </c>
      <c r="Y53" s="252" t="b">
        <f t="shared" si="29"/>
        <v>0</v>
      </c>
      <c r="Z53" s="252" t="b">
        <f t="shared" si="30"/>
        <v>0</v>
      </c>
      <c r="AA53" s="252" t="b">
        <f t="shared" si="31"/>
        <v>0</v>
      </c>
      <c r="AB53" s="252" t="b">
        <f t="shared" si="32"/>
        <v>0</v>
      </c>
      <c r="AC53" s="252" t="b">
        <f t="shared" si="33"/>
        <v>1</v>
      </c>
      <c r="AD53" s="252" t="b">
        <f t="shared" si="34"/>
        <v>0</v>
      </c>
      <c r="AE53" s="252" t="b">
        <f t="shared" si="35"/>
        <v>0</v>
      </c>
    </row>
    <row r="54" spans="1:31" ht="19.5" customHeight="1">
      <c r="A54" s="245" t="s">
        <v>165</v>
      </c>
      <c r="B54" s="245" t="s">
        <v>7</v>
      </c>
      <c r="C54" s="245" t="s">
        <v>277</v>
      </c>
      <c r="D54" s="245" t="s">
        <v>556</v>
      </c>
      <c r="E54" s="245" t="str">
        <f t="shared" si="18"/>
        <v xml:space="preserve"> Global Marketing Strategy in Brazil</v>
      </c>
      <c r="F54" s="245" t="s">
        <v>49</v>
      </c>
      <c r="G54" s="245" t="s">
        <v>226</v>
      </c>
      <c r="H54" s="245" t="s">
        <v>228</v>
      </c>
      <c r="I54" s="243">
        <f t="shared" si="19"/>
        <v>0.74305555555555547</v>
      </c>
      <c r="J54" s="243">
        <f t="shared" si="20"/>
        <v>0.86805555555555547</v>
      </c>
      <c r="K54" s="243" t="s">
        <v>642</v>
      </c>
      <c r="L54" s="245" t="s">
        <v>10</v>
      </c>
      <c r="M54" s="245" t="s">
        <v>15</v>
      </c>
      <c r="N54" s="245"/>
      <c r="O54" s="3">
        <v>2.5</v>
      </c>
      <c r="P54" s="252">
        <f t="shared" si="21"/>
        <v>9</v>
      </c>
      <c r="Q54" s="252">
        <f t="shared" si="22"/>
        <v>23</v>
      </c>
      <c r="R54" s="252" t="str">
        <f t="shared" si="23"/>
        <v xml:space="preserve">SA.ELCT.IMRS </v>
      </c>
      <c r="S54" s="252" t="str" cm="1">
        <f t="array" ref="S54">_xlfn.IFS($T54,$T$1,$U54,$U$1,$V54,$V$1,$W54,$W$1,$X54,$X$1,$Y54,$Y$1,$Z54,$Z$1,$AA54,$AA$1,$AB54,$AB$1,$AC54,$AC$1,$AD54,$AD$1,$AE54,$AE$1)</f>
        <v>Elective</v>
      </c>
      <c r="T54" s="260" t="b">
        <f t="shared" si="24"/>
        <v>0</v>
      </c>
      <c r="U54" s="260" t="b">
        <f t="shared" si="25"/>
        <v>0</v>
      </c>
      <c r="V54" s="260" t="b">
        <f t="shared" si="26"/>
        <v>0</v>
      </c>
      <c r="W54" s="260" t="b">
        <f t="shared" si="27"/>
        <v>0</v>
      </c>
      <c r="X54" s="260" t="b">
        <f t="shared" si="28"/>
        <v>0</v>
      </c>
      <c r="Y54" s="260" t="b">
        <f t="shared" si="29"/>
        <v>0</v>
      </c>
      <c r="Z54" s="260" t="b">
        <f t="shared" si="30"/>
        <v>0</v>
      </c>
      <c r="AA54" s="260" t="b">
        <f t="shared" si="31"/>
        <v>0</v>
      </c>
      <c r="AB54" s="260" t="b">
        <f t="shared" si="32"/>
        <v>0</v>
      </c>
      <c r="AC54" s="260" t="b">
        <f t="shared" si="33"/>
        <v>1</v>
      </c>
      <c r="AD54" s="260" t="b">
        <f t="shared" si="34"/>
        <v>0</v>
      </c>
      <c r="AE54" s="260" t="b">
        <f t="shared" si="35"/>
        <v>0</v>
      </c>
    </row>
    <row r="55" spans="1:31" ht="19.5" customHeight="1">
      <c r="A55" s="245" t="s">
        <v>236</v>
      </c>
      <c r="B55" s="245" t="s">
        <v>7</v>
      </c>
      <c r="C55" s="245" t="s">
        <v>85</v>
      </c>
      <c r="D55" s="245" t="s">
        <v>524</v>
      </c>
      <c r="E55" s="245" t="str">
        <f t="shared" si="18"/>
        <v xml:space="preserve"> Data Management, Warehousing, &amp; Visualization</v>
      </c>
      <c r="F55" s="245" t="s">
        <v>305</v>
      </c>
      <c r="G55" s="245" t="s">
        <v>214</v>
      </c>
      <c r="H55" s="245" t="s">
        <v>223</v>
      </c>
      <c r="I55" s="243">
        <f t="shared" si="19"/>
        <v>0.79166666666666663</v>
      </c>
      <c r="J55" s="243">
        <f t="shared" si="20"/>
        <v>0.875</v>
      </c>
      <c r="K55" s="243" t="s">
        <v>644</v>
      </c>
      <c r="L55" s="245" t="s">
        <v>10</v>
      </c>
      <c r="M55" s="245" t="s">
        <v>11</v>
      </c>
      <c r="N55" s="245" t="s">
        <v>202</v>
      </c>
      <c r="O55" s="3">
        <v>2.5</v>
      </c>
      <c r="P55" s="252">
        <f t="shared" si="21"/>
        <v>8</v>
      </c>
      <c r="Q55" s="252">
        <f t="shared" si="22"/>
        <v>18</v>
      </c>
      <c r="R55" s="252" t="str">
        <f t="shared" si="23"/>
        <v xml:space="preserve">SA.ONLBA </v>
      </c>
      <c r="S55" s="252" t="str" cm="1">
        <f t="array" ref="S55">_xlfn.IFS($T55,$T$1,$U55,$U$1,$V55,$V$1,$W55,$W$1,$X55,$X$1,$Y55,$Y$1,$Z55,$Z$1,$AA55,$AA$1,$AB55,$AB$1,$AC55,$AC$1,$AD55,$AD$1,$AE55,$AE$1)</f>
        <v>OMSBA</v>
      </c>
      <c r="T55" s="252" t="b">
        <f t="shared" si="24"/>
        <v>0</v>
      </c>
      <c r="U55" s="252" t="b">
        <f t="shared" si="25"/>
        <v>0</v>
      </c>
      <c r="V55" s="252" t="b">
        <f t="shared" si="26"/>
        <v>0</v>
      </c>
      <c r="W55" s="252" t="b">
        <f t="shared" si="27"/>
        <v>0</v>
      </c>
      <c r="X55" s="252" t="b">
        <f t="shared" si="28"/>
        <v>0</v>
      </c>
      <c r="Y55" s="252" t="b">
        <f t="shared" si="29"/>
        <v>0</v>
      </c>
      <c r="Z55" s="252" t="b">
        <f t="shared" si="30"/>
        <v>0</v>
      </c>
      <c r="AA55" s="252" t="b">
        <f t="shared" si="31"/>
        <v>1</v>
      </c>
      <c r="AB55" s="252" t="b">
        <f t="shared" si="32"/>
        <v>0</v>
      </c>
      <c r="AC55" s="252" t="b">
        <f t="shared" si="33"/>
        <v>0</v>
      </c>
      <c r="AD55" s="252" t="b">
        <f t="shared" si="34"/>
        <v>0</v>
      </c>
      <c r="AE55" s="252" t="b">
        <f t="shared" si="35"/>
        <v>0</v>
      </c>
    </row>
    <row r="56" spans="1:31" ht="19.5" customHeight="1">
      <c r="A56" s="245" t="s">
        <v>127</v>
      </c>
      <c r="B56" s="245" t="s">
        <v>7</v>
      </c>
      <c r="C56" s="245" t="s">
        <v>135</v>
      </c>
      <c r="D56" s="245" t="s">
        <v>541</v>
      </c>
      <c r="E56" s="245" t="str">
        <f t="shared" si="18"/>
        <v xml:space="preserve"> Data-Driven Decision Making</v>
      </c>
      <c r="F56" s="245" t="s">
        <v>61</v>
      </c>
      <c r="G56" s="245" t="s">
        <v>226</v>
      </c>
      <c r="H56" s="245" t="s">
        <v>223</v>
      </c>
      <c r="I56" s="243">
        <f t="shared" si="19"/>
        <v>0.79166666666666663</v>
      </c>
      <c r="J56" s="243">
        <f t="shared" si="20"/>
        <v>0.875</v>
      </c>
      <c r="K56" s="243" t="s">
        <v>644</v>
      </c>
      <c r="L56" s="245" t="s">
        <v>10</v>
      </c>
      <c r="M56" s="245" t="s">
        <v>11</v>
      </c>
      <c r="N56" s="245" t="s">
        <v>202</v>
      </c>
      <c r="O56" s="3">
        <v>2.5</v>
      </c>
      <c r="P56" s="252">
        <f t="shared" si="21"/>
        <v>8</v>
      </c>
      <c r="Q56" s="252">
        <f t="shared" si="22"/>
        <v>18</v>
      </c>
      <c r="R56" s="252" t="str">
        <f t="shared" si="23"/>
        <v xml:space="preserve">SA.ONLBA </v>
      </c>
      <c r="S56" s="252" t="str" cm="1">
        <f t="array" ref="S56">_xlfn.IFS($T56,$T$1,$U56,$U$1,$V56,$V$1,$W56,$W$1,$X56,$X$1,$Y56,$Y$1,$Z56,$Z$1,$AA56,$AA$1,$AB56,$AB$1,$AC56,$AC$1,$AD56,$AD$1,$AE56,$AE$1)</f>
        <v>OMSBA</v>
      </c>
      <c r="T56" s="252" t="b">
        <f t="shared" si="24"/>
        <v>0</v>
      </c>
      <c r="U56" s="252" t="b">
        <f t="shared" si="25"/>
        <v>0</v>
      </c>
      <c r="V56" s="252" t="b">
        <f t="shared" si="26"/>
        <v>0</v>
      </c>
      <c r="W56" s="252" t="b">
        <f t="shared" si="27"/>
        <v>0</v>
      </c>
      <c r="X56" s="252" t="b">
        <f t="shared" si="28"/>
        <v>0</v>
      </c>
      <c r="Y56" s="252" t="b">
        <f t="shared" si="29"/>
        <v>0</v>
      </c>
      <c r="Z56" s="252" t="b">
        <f t="shared" si="30"/>
        <v>0</v>
      </c>
      <c r="AA56" s="252" t="b">
        <f t="shared" si="31"/>
        <v>1</v>
      </c>
      <c r="AB56" s="252" t="b">
        <f t="shared" si="32"/>
        <v>0</v>
      </c>
      <c r="AC56" s="252" t="b">
        <f t="shared" si="33"/>
        <v>0</v>
      </c>
      <c r="AD56" s="252" t="b">
        <f t="shared" si="34"/>
        <v>0</v>
      </c>
      <c r="AE56" s="252" t="b">
        <f t="shared" si="35"/>
        <v>0</v>
      </c>
    </row>
    <row r="57" spans="1:31" ht="19.5" customHeight="1">
      <c r="A57" s="245" t="s">
        <v>127</v>
      </c>
      <c r="B57" s="245" t="s">
        <v>7</v>
      </c>
      <c r="C57" s="245" t="s">
        <v>652</v>
      </c>
      <c r="D57" s="245" t="s">
        <v>505</v>
      </c>
      <c r="E57" s="245" t="s">
        <v>651</v>
      </c>
      <c r="F57" s="245" t="s">
        <v>169</v>
      </c>
      <c r="G57" s="245" t="s">
        <v>506</v>
      </c>
      <c r="H57" s="245"/>
      <c r="I57" s="243" t="str">
        <f t="shared" si="19"/>
        <v/>
      </c>
      <c r="J57" s="243" t="str">
        <f t="shared" si="20"/>
        <v/>
      </c>
      <c r="K57" s="243" t="s">
        <v>644</v>
      </c>
      <c r="L57" s="245"/>
      <c r="M57" s="245" t="s">
        <v>11</v>
      </c>
      <c r="N57" s="245"/>
      <c r="O57" s="3">
        <v>0.5</v>
      </c>
      <c r="P57" s="252">
        <f t="shared" si="21"/>
        <v>8</v>
      </c>
      <c r="Q57" s="252">
        <f t="shared" si="22"/>
        <v>16</v>
      </c>
      <c r="R57" s="252" t="str">
        <f t="shared" si="23"/>
        <v xml:space="preserve">SA.ONL </v>
      </c>
      <c r="S57" s="252" t="e" cm="1">
        <f t="array" ref="S57">_xlfn.IFS($T57,$T$1,$U57,$U$1,$V57,$V$1,$W57,$W$1,$X57,$X$1,$Y57,$Y$1,$Z57,$Z$1,$AA57,$AA$1,$AB57,$AB$1,$AC57,$AC$1,$AD57,$AD$1,$AE57,$AE$1)</f>
        <v>#N/A</v>
      </c>
      <c r="T57" s="252" t="b">
        <f t="shared" si="24"/>
        <v>0</v>
      </c>
      <c r="U57" s="252" t="b">
        <f t="shared" si="25"/>
        <v>0</v>
      </c>
      <c r="V57" s="252" t="b">
        <f t="shared" si="26"/>
        <v>0</v>
      </c>
      <c r="W57" s="252" t="b">
        <f t="shared" si="27"/>
        <v>0</v>
      </c>
      <c r="X57" s="252" t="b">
        <f t="shared" si="28"/>
        <v>0</v>
      </c>
      <c r="Y57" s="252" t="b">
        <f t="shared" si="29"/>
        <v>0</v>
      </c>
      <c r="Z57" s="252" t="b">
        <f t="shared" si="30"/>
        <v>0</v>
      </c>
      <c r="AA57" s="252" t="b">
        <f t="shared" si="31"/>
        <v>0</v>
      </c>
      <c r="AB57" s="252" t="b">
        <f t="shared" si="32"/>
        <v>0</v>
      </c>
      <c r="AC57" s="252" t="b">
        <f t="shared" si="33"/>
        <v>0</v>
      </c>
      <c r="AD57" s="252" t="b">
        <f t="shared" si="34"/>
        <v>0</v>
      </c>
      <c r="AE57" s="252" t="b">
        <f t="shared" si="35"/>
        <v>0</v>
      </c>
    </row>
    <row r="58" spans="1:31" ht="19.5" customHeight="1">
      <c r="A58" s="245" t="s">
        <v>127</v>
      </c>
      <c r="B58" s="245" t="s">
        <v>7</v>
      </c>
      <c r="C58" s="245" t="s">
        <v>129</v>
      </c>
      <c r="D58" s="245" t="s">
        <v>538</v>
      </c>
      <c r="E58" s="245" t="str">
        <f t="shared" si="18"/>
        <v xml:space="preserve"> Elements of Leadership</v>
      </c>
      <c r="F58" s="245" t="s">
        <v>130</v>
      </c>
      <c r="G58" s="245" t="s">
        <v>297</v>
      </c>
      <c r="H58" s="245"/>
      <c r="I58" s="243" t="str">
        <f t="shared" si="19"/>
        <v/>
      </c>
      <c r="J58" s="243" t="str">
        <f t="shared" si="20"/>
        <v/>
      </c>
      <c r="K58" s="243" t="s">
        <v>641</v>
      </c>
      <c r="L58" s="245" t="s">
        <v>10</v>
      </c>
      <c r="M58" s="245" t="s">
        <v>232</v>
      </c>
      <c r="N58" s="245"/>
      <c r="O58" s="3">
        <v>2.5</v>
      </c>
      <c r="P58" s="252">
        <f t="shared" si="21"/>
        <v>8</v>
      </c>
      <c r="Q58" s="252">
        <f t="shared" si="22"/>
        <v>22</v>
      </c>
      <c r="R58" s="252" t="str">
        <f t="shared" si="23"/>
        <v xml:space="preserve">SA.ELCT.HYFX </v>
      </c>
      <c r="S58" s="252" t="str" cm="1">
        <f t="array" ref="S58">_xlfn.IFS($T58,$T$1,$U58,$U$1,$V58,$V$1,$W58,$W$1,$X58,$X$1,$Y58,$Y$1,$Z58,$Z$1,$AA58,$AA$1,$AB58,$AB$1,$AC58,$AC$1,$AD58,$AD$1,$AE58,$AE$1)</f>
        <v>Elective</v>
      </c>
      <c r="T58" s="260" t="b">
        <f t="shared" si="24"/>
        <v>0</v>
      </c>
      <c r="U58" s="260" t="b">
        <f t="shared" si="25"/>
        <v>0</v>
      </c>
      <c r="V58" s="260" t="b">
        <f t="shared" si="26"/>
        <v>0</v>
      </c>
      <c r="W58" s="260" t="b">
        <f t="shared" si="27"/>
        <v>0</v>
      </c>
      <c r="X58" s="260" t="b">
        <f t="shared" si="28"/>
        <v>0</v>
      </c>
      <c r="Y58" s="260" t="b">
        <f t="shared" si="29"/>
        <v>0</v>
      </c>
      <c r="Z58" s="260" t="b">
        <f t="shared" si="30"/>
        <v>0</v>
      </c>
      <c r="AA58" s="260" t="b">
        <f t="shared" si="31"/>
        <v>0</v>
      </c>
      <c r="AB58" s="260" t="b">
        <f t="shared" si="32"/>
        <v>0</v>
      </c>
      <c r="AC58" s="260" t="b">
        <f t="shared" si="33"/>
        <v>1</v>
      </c>
      <c r="AD58" s="260" t="b">
        <f t="shared" si="34"/>
        <v>0</v>
      </c>
      <c r="AE58" s="260" t="b">
        <f t="shared" si="35"/>
        <v>0</v>
      </c>
    </row>
    <row r="59" spans="1:31" ht="19.5" customHeight="1">
      <c r="A59" s="245" t="s">
        <v>94</v>
      </c>
      <c r="B59" s="245" t="s">
        <v>7</v>
      </c>
      <c r="C59" s="245" t="s">
        <v>92</v>
      </c>
      <c r="D59" s="245" t="s">
        <v>525</v>
      </c>
      <c r="E59" s="245" t="str">
        <f t="shared" si="18"/>
        <v xml:space="preserve"> New Venture Development</v>
      </c>
      <c r="F59" s="245" t="s">
        <v>93</v>
      </c>
      <c r="G59" s="245" t="s">
        <v>297</v>
      </c>
      <c r="H59" s="245"/>
      <c r="I59" s="243" t="str">
        <f t="shared" si="19"/>
        <v/>
      </c>
      <c r="J59" s="243" t="str">
        <f t="shared" si="20"/>
        <v/>
      </c>
      <c r="K59" s="243"/>
      <c r="L59" s="245" t="s">
        <v>10</v>
      </c>
      <c r="M59" s="245" t="s">
        <v>232</v>
      </c>
      <c r="N59" s="245"/>
      <c r="O59" s="3">
        <v>2.5</v>
      </c>
      <c r="P59" s="252">
        <f t="shared" si="21"/>
        <v>8</v>
      </c>
      <c r="Q59" s="252">
        <f t="shared" si="22"/>
        <v>21</v>
      </c>
      <c r="R59" s="252" t="str">
        <f t="shared" si="23"/>
        <v xml:space="preserve">SA.EXP.HYFX </v>
      </c>
      <c r="S59" s="252" t="str" cm="1">
        <f t="array" ref="S59">_xlfn.IFS($T59,$T$1,$U59,$U$1,$V59,$V$1,$W59,$W$1,$X59,$X$1,$Y59,$Y$1,$Z59,$Z$1,$AA59,$AA$1,$AB59,$AB$1,$AC59,$AC$1,$AD59,$AD$1,$AE59,$AE$1)</f>
        <v>EMBA</v>
      </c>
      <c r="T59" s="252" t="b">
        <f t="shared" si="24"/>
        <v>0</v>
      </c>
      <c r="U59" s="252" t="b">
        <f t="shared" si="25"/>
        <v>0</v>
      </c>
      <c r="V59" s="252" t="b">
        <f t="shared" si="26"/>
        <v>0</v>
      </c>
      <c r="W59" s="252" t="b">
        <f t="shared" si="27"/>
        <v>0</v>
      </c>
      <c r="X59" s="252" t="b">
        <f t="shared" si="28"/>
        <v>0</v>
      </c>
      <c r="Y59" s="252" t="b">
        <f t="shared" si="29"/>
        <v>0</v>
      </c>
      <c r="Z59" s="252" t="b">
        <f t="shared" si="30"/>
        <v>0</v>
      </c>
      <c r="AA59" s="252" t="b">
        <f t="shared" si="31"/>
        <v>0</v>
      </c>
      <c r="AB59" s="252" t="b">
        <f t="shared" si="32"/>
        <v>0</v>
      </c>
      <c r="AC59" s="252" t="b">
        <f t="shared" si="33"/>
        <v>0</v>
      </c>
      <c r="AD59" s="252" t="b">
        <f t="shared" si="34"/>
        <v>0</v>
      </c>
      <c r="AE59" s="252" t="b">
        <f t="shared" si="35"/>
        <v>1</v>
      </c>
    </row>
    <row r="60" spans="1:31" ht="19.5" customHeight="1">
      <c r="A60" s="245" t="s">
        <v>165</v>
      </c>
      <c r="B60" s="245" t="s">
        <v>7</v>
      </c>
      <c r="C60" s="245" t="s">
        <v>163</v>
      </c>
      <c r="D60" s="245" t="s">
        <v>545</v>
      </c>
      <c r="E60" s="245" t="str">
        <f t="shared" si="18"/>
        <v xml:space="preserve"> Marketing Management</v>
      </c>
      <c r="F60" s="245" t="s">
        <v>164</v>
      </c>
      <c r="G60" s="245" t="s">
        <v>297</v>
      </c>
      <c r="H60" s="245"/>
      <c r="I60" s="243" t="str">
        <f t="shared" si="19"/>
        <v/>
      </c>
      <c r="J60" s="243" t="str">
        <f t="shared" si="20"/>
        <v/>
      </c>
      <c r="K60" s="243" t="s">
        <v>642</v>
      </c>
      <c r="L60" s="245" t="s">
        <v>10</v>
      </c>
      <c r="M60" s="245" t="s">
        <v>232</v>
      </c>
      <c r="N60" s="245"/>
      <c r="O60" s="3">
        <v>2.5</v>
      </c>
      <c r="P60" s="252">
        <f t="shared" si="21"/>
        <v>8</v>
      </c>
      <c r="Q60" s="252">
        <f t="shared" si="22"/>
        <v>21</v>
      </c>
      <c r="R60" s="252" t="str">
        <f t="shared" si="23"/>
        <v xml:space="preserve">SA.EXP.HYFX </v>
      </c>
      <c r="S60" s="252" t="str" cm="1">
        <f t="array" ref="S60">_xlfn.IFS($T60,$T$1,$U60,$U$1,$V60,$V$1,$W60,$W$1,$X60,$X$1,$Y60,$Y$1,$Z60,$Z$1,$AA60,$AA$1,$AB60,$AB$1,$AC60,$AC$1,$AD60,$AD$1,$AE60,$AE$1)</f>
        <v>EMBA</v>
      </c>
      <c r="T60" s="252" t="b">
        <f t="shared" si="24"/>
        <v>0</v>
      </c>
      <c r="U60" s="252" t="b">
        <f t="shared" si="25"/>
        <v>0</v>
      </c>
      <c r="V60" s="252" t="b">
        <f t="shared" si="26"/>
        <v>0</v>
      </c>
      <c r="W60" s="252" t="b">
        <f t="shared" si="27"/>
        <v>0</v>
      </c>
      <c r="X60" s="252" t="b">
        <f t="shared" si="28"/>
        <v>0</v>
      </c>
      <c r="Y60" s="252" t="b">
        <f t="shared" si="29"/>
        <v>0</v>
      </c>
      <c r="Z60" s="252" t="b">
        <f t="shared" si="30"/>
        <v>0</v>
      </c>
      <c r="AA60" s="252" t="b">
        <f t="shared" si="31"/>
        <v>0</v>
      </c>
      <c r="AB60" s="252" t="b">
        <f t="shared" si="32"/>
        <v>0</v>
      </c>
      <c r="AC60" s="252" t="b">
        <f t="shared" si="33"/>
        <v>0</v>
      </c>
      <c r="AD60" s="252" t="b">
        <f t="shared" si="34"/>
        <v>0</v>
      </c>
      <c r="AE60" s="252" t="b">
        <f t="shared" si="35"/>
        <v>1</v>
      </c>
    </row>
    <row r="61" spans="1:31" ht="19.5" customHeight="1">
      <c r="A61" s="245" t="s">
        <v>96</v>
      </c>
      <c r="B61" s="245" t="s">
        <v>7</v>
      </c>
      <c r="C61" s="245" t="s">
        <v>280</v>
      </c>
      <c r="D61" s="245" t="s">
        <v>529</v>
      </c>
      <c r="E61" s="245" t="str">
        <f t="shared" si="18"/>
        <v xml:space="preserve"> International Finance</v>
      </c>
      <c r="F61" s="245" t="s">
        <v>204</v>
      </c>
      <c r="G61" s="245" t="s">
        <v>298</v>
      </c>
      <c r="H61" s="245"/>
      <c r="I61" s="243" t="str">
        <f t="shared" si="19"/>
        <v/>
      </c>
      <c r="J61" s="243" t="str">
        <f t="shared" si="20"/>
        <v/>
      </c>
      <c r="K61" s="243"/>
      <c r="L61" s="245" t="s">
        <v>10</v>
      </c>
      <c r="M61" s="245" t="s">
        <v>15</v>
      </c>
      <c r="N61" s="245" t="s">
        <v>202</v>
      </c>
      <c r="O61" s="3">
        <v>2.5</v>
      </c>
      <c r="P61" s="252">
        <f t="shared" si="21"/>
        <v>9</v>
      </c>
      <c r="Q61" s="252">
        <f t="shared" si="22"/>
        <v>23</v>
      </c>
      <c r="R61" s="252" t="str">
        <f t="shared" si="23"/>
        <v xml:space="preserve">SA.ELCT.IMRS </v>
      </c>
      <c r="S61" s="252" t="str" cm="1">
        <f t="array" ref="S61">_xlfn.IFS($T61,$T$1,$U61,$U$1,$V61,$V$1,$W61,$W$1,$X61,$X$1,$Y61,$Y$1,$Z61,$Z$1,$AA61,$AA$1,$AB61,$AB$1,$AC61,$AC$1,$AD61,$AD$1,$AE61,$AE$1)</f>
        <v>Elective</v>
      </c>
      <c r="T61" s="252" t="b">
        <f t="shared" si="24"/>
        <v>0</v>
      </c>
      <c r="U61" s="252" t="b">
        <f t="shared" si="25"/>
        <v>0</v>
      </c>
      <c r="V61" s="252" t="b">
        <f t="shared" si="26"/>
        <v>0</v>
      </c>
      <c r="W61" s="252" t="b">
        <f t="shared" si="27"/>
        <v>0</v>
      </c>
      <c r="X61" s="252" t="b">
        <f t="shared" si="28"/>
        <v>0</v>
      </c>
      <c r="Y61" s="252" t="b">
        <f t="shared" si="29"/>
        <v>0</v>
      </c>
      <c r="Z61" s="252" t="b">
        <f t="shared" si="30"/>
        <v>0</v>
      </c>
      <c r="AA61" s="252" t="b">
        <f t="shared" si="31"/>
        <v>0</v>
      </c>
      <c r="AB61" s="252" t="b">
        <f t="shared" si="32"/>
        <v>0</v>
      </c>
      <c r="AC61" s="252" t="b">
        <f t="shared" si="33"/>
        <v>1</v>
      </c>
      <c r="AD61" s="252" t="b">
        <f t="shared" si="34"/>
        <v>0</v>
      </c>
      <c r="AE61" s="252" t="b">
        <f t="shared" si="35"/>
        <v>0</v>
      </c>
    </row>
    <row r="62" spans="1:31" ht="19.5" customHeight="1">
      <c r="A62" s="245" t="s">
        <v>139</v>
      </c>
      <c r="B62" s="245" t="s">
        <v>7</v>
      </c>
      <c r="C62" s="245" t="s">
        <v>137</v>
      </c>
      <c r="D62" s="245" t="s">
        <v>542</v>
      </c>
      <c r="E62" s="245" t="str">
        <f t="shared" si="18"/>
        <v xml:space="preserve"> Health Sciences Mgmt &amp; Strat</v>
      </c>
      <c r="F62" s="245" t="s">
        <v>138</v>
      </c>
      <c r="G62" s="245" t="s">
        <v>303</v>
      </c>
      <c r="H62" s="245"/>
      <c r="I62" s="243" t="str">
        <f t="shared" si="19"/>
        <v/>
      </c>
      <c r="J62" s="243" t="str">
        <f t="shared" si="20"/>
        <v/>
      </c>
      <c r="K62" s="243"/>
      <c r="L62" s="245" t="s">
        <v>10</v>
      </c>
      <c r="M62" s="245" t="s">
        <v>15</v>
      </c>
      <c r="N62" s="245"/>
      <c r="O62" s="3">
        <v>2.5</v>
      </c>
      <c r="P62" s="252">
        <f t="shared" si="21"/>
        <v>8</v>
      </c>
      <c r="Q62" s="252">
        <f t="shared" si="22"/>
        <v>16</v>
      </c>
      <c r="R62" s="252" t="str">
        <f t="shared" si="23"/>
        <v xml:space="preserve">SA.MMM </v>
      </c>
      <c r="S62" s="252" t="str" cm="1">
        <f t="array" ref="S62">_xlfn.IFS($T62,$T$1,$U62,$U$1,$V62,$V$1,$W62,$W$1,$X62,$X$1,$Y62,$Y$1,$Z62,$Z$1,$AA62,$AA$1,$AB62,$AB$1,$AC62,$AC$1,$AD62,$AD$1,$AE62,$AE$1)</f>
        <v>MMM</v>
      </c>
      <c r="T62" s="260" t="b">
        <f t="shared" si="24"/>
        <v>0</v>
      </c>
      <c r="U62" s="260" t="b">
        <f t="shared" si="25"/>
        <v>0</v>
      </c>
      <c r="V62" s="260" t="b">
        <f t="shared" si="26"/>
        <v>0</v>
      </c>
      <c r="W62" s="260" t="b">
        <f t="shared" si="27"/>
        <v>0</v>
      </c>
      <c r="X62" s="260" t="b">
        <f t="shared" si="28"/>
        <v>0</v>
      </c>
      <c r="Y62" s="260" t="b">
        <f t="shared" si="29"/>
        <v>0</v>
      </c>
      <c r="Z62" s="260" t="b">
        <f t="shared" si="30"/>
        <v>0</v>
      </c>
      <c r="AA62" s="260" t="b">
        <f t="shared" si="31"/>
        <v>0</v>
      </c>
      <c r="AB62" s="260" t="b">
        <f t="shared" si="32"/>
        <v>0</v>
      </c>
      <c r="AC62" s="260" t="b">
        <f t="shared" si="33"/>
        <v>0</v>
      </c>
      <c r="AD62" s="260" t="b">
        <f t="shared" si="34"/>
        <v>1</v>
      </c>
      <c r="AE62" s="260" t="b">
        <f t="shared" si="35"/>
        <v>0</v>
      </c>
    </row>
    <row r="63" spans="1:31" ht="19.5" customHeight="1">
      <c r="A63" s="245" t="s">
        <v>127</v>
      </c>
      <c r="B63" s="245" t="s">
        <v>7</v>
      </c>
      <c r="C63" s="245" t="s">
        <v>650</v>
      </c>
      <c r="D63" s="245" t="s">
        <v>647</v>
      </c>
      <c r="E63" s="245" t="s">
        <v>649</v>
      </c>
      <c r="F63" s="245" t="s">
        <v>61</v>
      </c>
      <c r="G63" s="245" t="s">
        <v>206</v>
      </c>
      <c r="H63" s="246" t="s">
        <v>207</v>
      </c>
      <c r="I63" s="243">
        <f t="shared" si="19"/>
        <v>0.73611111111111116</v>
      </c>
      <c r="J63" s="243">
        <f t="shared" si="20"/>
        <v>0.875</v>
      </c>
      <c r="K63" s="243" t="s">
        <v>639</v>
      </c>
      <c r="L63" s="245" t="s">
        <v>10</v>
      </c>
      <c r="M63" s="245" t="s">
        <v>15</v>
      </c>
      <c r="N63" s="245"/>
      <c r="O63" s="3">
        <v>1</v>
      </c>
      <c r="P63" s="252">
        <f t="shared" si="21"/>
        <v>7</v>
      </c>
      <c r="Q63" s="252">
        <f t="shared" si="22"/>
        <v>15</v>
      </c>
      <c r="R63" s="252" t="str">
        <f t="shared" si="23"/>
        <v xml:space="preserve">SA.MBA </v>
      </c>
      <c r="S63" s="252" t="str" cm="1">
        <f t="array" ref="S63">_xlfn.IFS($T63,$T$1,$U63,$U$1,$V63,$V$1,$W63,$W$1,$X63,$X$1,$Y63,$Y$1,$Z63,$Z$1,$AA63,$AA$1,$AB63,$AB$1,$AC63,$AC$1,$AD63,$AD$1,$AE63,$AE$1)</f>
        <v>MBA</v>
      </c>
      <c r="T63" s="252" t="b">
        <f t="shared" si="24"/>
        <v>1</v>
      </c>
      <c r="U63" s="252" t="b">
        <f t="shared" si="25"/>
        <v>0</v>
      </c>
      <c r="V63" s="252" t="b">
        <f t="shared" si="26"/>
        <v>0</v>
      </c>
      <c r="W63" s="252" t="b">
        <f t="shared" si="27"/>
        <v>0</v>
      </c>
      <c r="X63" s="252" t="b">
        <f t="shared" si="28"/>
        <v>0</v>
      </c>
      <c r="Y63" s="252" t="b">
        <f t="shared" si="29"/>
        <v>0</v>
      </c>
      <c r="Z63" s="252" t="b">
        <f t="shared" si="30"/>
        <v>0</v>
      </c>
      <c r="AA63" s="252" t="b">
        <f t="shared" si="31"/>
        <v>0</v>
      </c>
      <c r="AB63" s="252" t="b">
        <f t="shared" si="32"/>
        <v>0</v>
      </c>
      <c r="AC63" s="252" t="b">
        <f t="shared" si="33"/>
        <v>0</v>
      </c>
      <c r="AD63" s="252" t="b">
        <f t="shared" si="34"/>
        <v>0</v>
      </c>
      <c r="AE63" s="252" t="b">
        <f t="shared" si="35"/>
        <v>0</v>
      </c>
    </row>
    <row r="64" spans="1:31" ht="19.5" customHeight="1">
      <c r="A64" s="245" t="s">
        <v>147</v>
      </c>
      <c r="B64" s="245" t="s">
        <v>7</v>
      </c>
      <c r="C64" s="245" t="s">
        <v>155</v>
      </c>
      <c r="D64" s="245" t="s">
        <v>544</v>
      </c>
      <c r="E64" s="245" t="str">
        <f t="shared" si="18"/>
        <v xml:space="preserve"> Management Communications</v>
      </c>
      <c r="F64" s="245" t="s">
        <v>154</v>
      </c>
      <c r="G64" s="245"/>
      <c r="H64" s="245"/>
      <c r="I64" s="243" t="str">
        <f t="shared" si="19"/>
        <v/>
      </c>
      <c r="J64" s="243" t="str">
        <f t="shared" si="20"/>
        <v/>
      </c>
      <c r="K64" s="243"/>
      <c r="L64" s="245" t="s">
        <v>10</v>
      </c>
      <c r="M64" s="245" t="s">
        <v>15</v>
      </c>
      <c r="N64" s="245" t="s">
        <v>203</v>
      </c>
      <c r="O64" s="3">
        <v>0</v>
      </c>
      <c r="P64" s="252">
        <f t="shared" si="21"/>
        <v>8</v>
      </c>
      <c r="Q64" s="252">
        <f t="shared" si="22"/>
        <v>16</v>
      </c>
      <c r="R64" s="252" t="str">
        <f t="shared" si="23"/>
        <v xml:space="preserve">SA.PHD </v>
      </c>
      <c r="S64" s="252" t="str" cm="1">
        <f t="array" ref="S64">_xlfn.IFS($T64,$T$1,$U64,$U$1,$V64,$V$1,$W64,$W$1,$X64,$X$1,$Y64,$Y$1,$Z64,$Z$1,$AA64,$AA$1,$AB64,$AB$1,$AC64,$AC$1,$AD64,$AD$1,$AE64,$AE$1)</f>
        <v>PHD</v>
      </c>
      <c r="T64" s="260" t="b">
        <f t="shared" si="24"/>
        <v>0</v>
      </c>
      <c r="U64" s="260" t="b">
        <f t="shared" si="25"/>
        <v>0</v>
      </c>
      <c r="V64" s="260" t="b">
        <f t="shared" si="26"/>
        <v>0</v>
      </c>
      <c r="W64" s="260" t="b">
        <f t="shared" si="27"/>
        <v>0</v>
      </c>
      <c r="X64" s="260" t="b">
        <f t="shared" si="28"/>
        <v>0</v>
      </c>
      <c r="Y64" s="260" t="b">
        <f t="shared" si="29"/>
        <v>0</v>
      </c>
      <c r="Z64" s="260" t="b">
        <f t="shared" si="30"/>
        <v>0</v>
      </c>
      <c r="AA64" s="260" t="b">
        <f t="shared" si="31"/>
        <v>0</v>
      </c>
      <c r="AB64" s="260" t="b">
        <f t="shared" si="32"/>
        <v>1</v>
      </c>
      <c r="AC64" s="260" t="b">
        <f t="shared" si="33"/>
        <v>0</v>
      </c>
      <c r="AD64" s="260" t="b">
        <f t="shared" si="34"/>
        <v>0</v>
      </c>
      <c r="AE64" s="260" t="b">
        <f t="shared" si="35"/>
        <v>0</v>
      </c>
    </row>
    <row r="65" spans="1:31" ht="19.5" customHeight="1">
      <c r="A65" s="245" t="s">
        <v>96</v>
      </c>
      <c r="B65" s="245" t="s">
        <v>13</v>
      </c>
      <c r="C65" s="245" t="s">
        <v>98</v>
      </c>
      <c r="D65" s="245" t="s">
        <v>585</v>
      </c>
      <c r="E65" s="245" t="str">
        <f t="shared" si="18"/>
        <v xml:space="preserve"> Quantitative Finance with Python</v>
      </c>
      <c r="F65" s="245" t="s">
        <v>99</v>
      </c>
      <c r="G65" s="245" t="s">
        <v>211</v>
      </c>
      <c r="H65" s="245" t="s">
        <v>220</v>
      </c>
      <c r="I65" s="243">
        <f t="shared" si="19"/>
        <v>0.3611111111111111</v>
      </c>
      <c r="J65" s="243">
        <f t="shared" si="20"/>
        <v>0.4236111111111111</v>
      </c>
      <c r="K65" s="243"/>
      <c r="L65" s="245" t="s">
        <v>10</v>
      </c>
      <c r="M65" s="245" t="s">
        <v>15</v>
      </c>
      <c r="N65" s="245" t="s">
        <v>202</v>
      </c>
      <c r="O65" s="3">
        <v>2.5</v>
      </c>
      <c r="P65" s="252">
        <f t="shared" si="21"/>
        <v>8</v>
      </c>
      <c r="Q65" s="252">
        <f t="shared" si="22"/>
        <v>17</v>
      </c>
      <c r="R65" s="252" t="str">
        <f t="shared" si="23"/>
        <v xml:space="preserve">SB.MSF1 </v>
      </c>
      <c r="S65" s="252" t="str" cm="1">
        <f t="array" ref="S65">_xlfn.IFS($T65,$T$1,$U65,$U$1,$V65,$V$1,$W65,$W$1,$X65,$X$1,$Y65,$Y$1,$Z65,$Z$1,$AA65,$AA$1,$AB65,$AB$1,$AC65,$AC$1,$AD65,$AD$1,$AE65,$AE$1)</f>
        <v>MSF</v>
      </c>
      <c r="T65" s="260" t="b">
        <f t="shared" si="24"/>
        <v>0</v>
      </c>
      <c r="U65" s="260" t="b">
        <f t="shared" si="25"/>
        <v>1</v>
      </c>
      <c r="V65" s="260" t="b">
        <f t="shared" si="26"/>
        <v>0</v>
      </c>
      <c r="W65" s="260" t="b">
        <f t="shared" si="27"/>
        <v>0</v>
      </c>
      <c r="X65" s="260" t="b">
        <f t="shared" si="28"/>
        <v>0</v>
      </c>
      <c r="Y65" s="260" t="b">
        <f t="shared" si="29"/>
        <v>0</v>
      </c>
      <c r="Z65" s="260" t="b">
        <f t="shared" si="30"/>
        <v>0</v>
      </c>
      <c r="AA65" s="260" t="b">
        <f t="shared" si="31"/>
        <v>0</v>
      </c>
      <c r="AB65" s="260" t="b">
        <f t="shared" si="32"/>
        <v>0</v>
      </c>
      <c r="AC65" s="260" t="b">
        <f t="shared" si="33"/>
        <v>0</v>
      </c>
      <c r="AD65" s="260" t="b">
        <f t="shared" si="34"/>
        <v>0</v>
      </c>
      <c r="AE65" s="260" t="b">
        <f t="shared" si="35"/>
        <v>0</v>
      </c>
    </row>
    <row r="66" spans="1:31" ht="19.5" customHeight="1">
      <c r="A66" s="245" t="s">
        <v>96</v>
      </c>
      <c r="B66" s="245" t="s">
        <v>13</v>
      </c>
      <c r="C66" s="245" t="s">
        <v>106</v>
      </c>
      <c r="D66" s="245" t="s">
        <v>590</v>
      </c>
      <c r="E66" s="245" t="str">
        <f t="shared" ref="E66:E97" si="36">MID($C66,$Q66+1,50)</f>
        <v xml:space="preserve"> Risk Management</v>
      </c>
      <c r="F66" s="245" t="s">
        <v>204</v>
      </c>
      <c r="G66" s="245" t="s">
        <v>211</v>
      </c>
      <c r="H66" s="245" t="s">
        <v>220</v>
      </c>
      <c r="I66" s="243">
        <f t="shared" ref="I66:I97" si="37">IFERROR(TIMEVALUE(LEFT(H66,9)),"")</f>
        <v>0.3611111111111111</v>
      </c>
      <c r="J66" s="243">
        <f t="shared" ref="J66:J97" si="38">IFERROR(TIMEVALUE(RIGHT(H66,8)),"")</f>
        <v>0.4236111111111111</v>
      </c>
      <c r="K66" s="243"/>
      <c r="L66" s="245" t="s">
        <v>10</v>
      </c>
      <c r="M66" s="245" t="s">
        <v>15</v>
      </c>
      <c r="N66" s="245" t="s">
        <v>202</v>
      </c>
      <c r="O66" s="3">
        <v>2.5</v>
      </c>
      <c r="P66" s="252">
        <f t="shared" ref="P66:P97" si="39">FIND("-",C66)</f>
        <v>8</v>
      </c>
      <c r="Q66" s="252">
        <f t="shared" ref="Q66:Q97" si="40">FIND("-",C66,(P66+1))</f>
        <v>17</v>
      </c>
      <c r="R66" s="252" t="str">
        <f t="shared" ref="R66:R97" si="41">MID(C66,P66+1,(Q66-P66-1))</f>
        <v xml:space="preserve">SB.MSF2 </v>
      </c>
      <c r="S66" s="252" t="str" cm="1">
        <f t="array" ref="S66">_xlfn.IFS($T66,$T$1,$U66,$U$1,$V66,$V$1,$W66,$W$1,$X66,$X$1,$Y66,$Y$1,$Z66,$Z$1,$AA66,$AA$1,$AB66,$AB$1,$AC66,$AC$1,$AD66,$AD$1,$AE66,$AE$1)</f>
        <v>MSF</v>
      </c>
      <c r="T66" s="252" t="b">
        <f t="shared" ref="T66:T97" si="42">ISNUMBER(SEARCH("MBA",$R66))</f>
        <v>0</v>
      </c>
      <c r="U66" s="252" t="b">
        <f t="shared" ref="U66:U97" si="43">ISNUMBER(SEARCH("MSF",$R66))</f>
        <v>1</v>
      </c>
      <c r="V66" s="252" t="b">
        <f t="shared" ref="V66:V97" si="44">ISNUMBER(SEARCH("MSA",$R66))</f>
        <v>0</v>
      </c>
      <c r="W66" s="252" t="b">
        <f t="shared" ref="W66:W97" si="45">OR((ISNUMBER(SEARCH("AN1",$R66))),(ISNUMBER(SEARCH("BUA",$R66))))</f>
        <v>0</v>
      </c>
      <c r="X66" s="252" t="b">
        <f t="shared" ref="X66:X97" si="46">OR((ISNUMBER(SEARCH("AN2",$R66))),(ISNUMBER(SEARCH("MKA",$R66))))</f>
        <v>0</v>
      </c>
      <c r="Y66" s="252" t="b">
        <f t="shared" ref="Y66:Y97" si="47">ISNUMBER(SEARCH("AIB",$R66))</f>
        <v>0</v>
      </c>
      <c r="Z66" s="252" t="b">
        <f t="shared" ref="Z66:Z97" si="48">ISNUMBER(SEARCH("AN3",$R66))</f>
        <v>0</v>
      </c>
      <c r="AA66" s="252" t="b">
        <f t="shared" ref="AA66:AA97" si="49">ISNUMBER(SEARCH("ONLBA",$R66))</f>
        <v>0</v>
      </c>
      <c r="AB66" s="252" t="b">
        <f t="shared" ref="AB66:AB97" si="50">ISNUMBER(SEARCH("PHD",$R66))</f>
        <v>0</v>
      </c>
      <c r="AC66" s="252" t="b">
        <f t="shared" ref="AC66:AC97" si="51">ISNUMBER(SEARCH("ELCT",$R66))</f>
        <v>0</v>
      </c>
      <c r="AD66" s="252" t="b">
        <f t="shared" ref="AD66:AD97" si="52">ISNUMBER(SEARCH("MMM",$R66))</f>
        <v>0</v>
      </c>
      <c r="AE66" s="252" t="b">
        <f t="shared" ref="AE66:AE97" si="53">ISNUMBER(SEARCH("EXP",$R66))</f>
        <v>0</v>
      </c>
    </row>
    <row r="67" spans="1:31" ht="19.5" customHeight="1">
      <c r="A67" s="245" t="s">
        <v>9</v>
      </c>
      <c r="B67" s="245" t="s">
        <v>13</v>
      </c>
      <c r="C67" s="245" t="s">
        <v>32</v>
      </c>
      <c r="D67" s="245" t="s">
        <v>572</v>
      </c>
      <c r="E67" s="245" t="str">
        <f t="shared" si="36"/>
        <v xml:space="preserve"> Accounting Research I</v>
      </c>
      <c r="F67" s="245" t="s">
        <v>31</v>
      </c>
      <c r="G67" s="245" t="s">
        <v>211</v>
      </c>
      <c r="H67" s="245" t="s">
        <v>216</v>
      </c>
      <c r="I67" s="243">
        <f t="shared" si="37"/>
        <v>0.3611111111111111</v>
      </c>
      <c r="J67" s="243">
        <f t="shared" si="38"/>
        <v>0.4513888888888889</v>
      </c>
      <c r="K67" s="243"/>
      <c r="L67" s="245" t="s">
        <v>10</v>
      </c>
      <c r="M67" s="245" t="s">
        <v>15</v>
      </c>
      <c r="N67" s="245" t="s">
        <v>203</v>
      </c>
      <c r="O67" s="3">
        <v>3</v>
      </c>
      <c r="P67" s="252">
        <f t="shared" si="39"/>
        <v>8</v>
      </c>
      <c r="Q67" s="252">
        <f t="shared" si="40"/>
        <v>16</v>
      </c>
      <c r="R67" s="252" t="str">
        <f t="shared" si="41"/>
        <v xml:space="preserve">SB.PHD </v>
      </c>
      <c r="S67" s="252" t="str" cm="1">
        <f t="array" ref="S67">_xlfn.IFS($T67,$T$1,$U67,$U$1,$V67,$V$1,$W67,$W$1,$X67,$X$1,$Y67,$Y$1,$Z67,$Z$1,$AA67,$AA$1,$AB67,$AB$1,$AC67,$AC$1,$AD67,$AD$1,$AE67,$AE$1)</f>
        <v>PHD</v>
      </c>
      <c r="T67" s="260" t="b">
        <f t="shared" si="42"/>
        <v>0</v>
      </c>
      <c r="U67" s="260" t="b">
        <f t="shared" si="43"/>
        <v>0</v>
      </c>
      <c r="V67" s="260" t="b">
        <f t="shared" si="44"/>
        <v>0</v>
      </c>
      <c r="W67" s="260" t="b">
        <f t="shared" si="45"/>
        <v>0</v>
      </c>
      <c r="X67" s="260" t="b">
        <f t="shared" si="46"/>
        <v>0</v>
      </c>
      <c r="Y67" s="260" t="b">
        <f t="shared" si="47"/>
        <v>0</v>
      </c>
      <c r="Z67" s="260" t="b">
        <f t="shared" si="48"/>
        <v>0</v>
      </c>
      <c r="AA67" s="260" t="b">
        <f t="shared" si="49"/>
        <v>0</v>
      </c>
      <c r="AB67" s="260" t="b">
        <f t="shared" si="50"/>
        <v>1</v>
      </c>
      <c r="AC67" s="260" t="b">
        <f t="shared" si="51"/>
        <v>0</v>
      </c>
      <c r="AD67" s="260" t="b">
        <f t="shared" si="52"/>
        <v>0</v>
      </c>
      <c r="AE67" s="260" t="b">
        <f t="shared" si="53"/>
        <v>0</v>
      </c>
    </row>
    <row r="68" spans="1:31" ht="19.5" customHeight="1">
      <c r="A68" s="245" t="s">
        <v>157</v>
      </c>
      <c r="B68" s="245" t="s">
        <v>13</v>
      </c>
      <c r="C68" s="245" t="s">
        <v>162</v>
      </c>
      <c r="D68" s="245" t="s">
        <v>611</v>
      </c>
      <c r="E68" s="245" t="str">
        <f t="shared" si="36"/>
        <v xml:space="preserve"> Optimization</v>
      </c>
      <c r="F68" s="245" t="s">
        <v>66</v>
      </c>
      <c r="G68" s="245" t="s">
        <v>211</v>
      </c>
      <c r="H68" s="245" t="s">
        <v>216</v>
      </c>
      <c r="I68" s="243">
        <f t="shared" si="37"/>
        <v>0.3611111111111111</v>
      </c>
      <c r="J68" s="243">
        <f t="shared" si="38"/>
        <v>0.4513888888888889</v>
      </c>
      <c r="K68" s="243"/>
      <c r="L68" s="245" t="s">
        <v>10</v>
      </c>
      <c r="M68" s="245" t="s">
        <v>15</v>
      </c>
      <c r="N68" s="245" t="s">
        <v>203</v>
      </c>
      <c r="O68" s="3">
        <v>3</v>
      </c>
      <c r="P68" s="252">
        <f t="shared" si="39"/>
        <v>8</v>
      </c>
      <c r="Q68" s="252">
        <f t="shared" si="40"/>
        <v>16</v>
      </c>
      <c r="R68" s="252" t="str">
        <f t="shared" si="41"/>
        <v xml:space="preserve">SB.PHD </v>
      </c>
      <c r="S68" s="252" t="str" cm="1">
        <f t="array" ref="S68">_xlfn.IFS($T68,$T$1,$U68,$U$1,$V68,$V$1,$W68,$W$1,$X68,$X$1,$Y68,$Y$1,$Z68,$Z$1,$AA68,$AA$1,$AB68,$AB$1,$AC68,$AC$1,$AD68,$AD$1,$AE68,$AE$1)</f>
        <v>PHD</v>
      </c>
      <c r="T68" s="252" t="b">
        <f t="shared" si="42"/>
        <v>0</v>
      </c>
      <c r="U68" s="252" t="b">
        <f t="shared" si="43"/>
        <v>0</v>
      </c>
      <c r="V68" s="252" t="b">
        <f t="shared" si="44"/>
        <v>0</v>
      </c>
      <c r="W68" s="252" t="b">
        <f t="shared" si="45"/>
        <v>0</v>
      </c>
      <c r="X68" s="252" t="b">
        <f t="shared" si="46"/>
        <v>0</v>
      </c>
      <c r="Y68" s="252" t="b">
        <f t="shared" si="47"/>
        <v>0</v>
      </c>
      <c r="Z68" s="252" t="b">
        <f t="shared" si="48"/>
        <v>0</v>
      </c>
      <c r="AA68" s="252" t="b">
        <f t="shared" si="49"/>
        <v>0</v>
      </c>
      <c r="AB68" s="252" t="b">
        <f t="shared" si="50"/>
        <v>1</v>
      </c>
      <c r="AC68" s="252" t="b">
        <f t="shared" si="51"/>
        <v>0</v>
      </c>
      <c r="AD68" s="252" t="b">
        <f t="shared" si="52"/>
        <v>0</v>
      </c>
      <c r="AE68" s="252" t="b">
        <f t="shared" si="53"/>
        <v>0</v>
      </c>
    </row>
    <row r="69" spans="1:31" ht="19.5" customHeight="1">
      <c r="A69" s="245" t="s">
        <v>36</v>
      </c>
      <c r="B69" s="245" t="s">
        <v>13</v>
      </c>
      <c r="C69" s="245" t="s">
        <v>34</v>
      </c>
      <c r="D69" s="245" t="s">
        <v>573</v>
      </c>
      <c r="E69" s="245" t="str">
        <f t="shared" si="36"/>
        <v xml:space="preserve"> PhD Workshop in Applied Economics</v>
      </c>
      <c r="F69" s="245" t="s">
        <v>37</v>
      </c>
      <c r="G69" s="245" t="s">
        <v>208</v>
      </c>
      <c r="H69" s="246" t="s">
        <v>217</v>
      </c>
      <c r="I69" s="243">
        <f t="shared" si="37"/>
        <v>0.40972222222222227</v>
      </c>
      <c r="J69" s="243">
        <f t="shared" si="38"/>
        <v>0.5</v>
      </c>
      <c r="K69" s="243"/>
      <c r="L69" s="245" t="s">
        <v>10</v>
      </c>
      <c r="M69" s="245" t="s">
        <v>15</v>
      </c>
      <c r="N69" s="245" t="s">
        <v>203</v>
      </c>
      <c r="O69" s="3">
        <v>3</v>
      </c>
      <c r="P69" s="252">
        <f t="shared" si="39"/>
        <v>8</v>
      </c>
      <c r="Q69" s="252">
        <f t="shared" si="40"/>
        <v>16</v>
      </c>
      <c r="R69" s="252" t="str">
        <f t="shared" si="41"/>
        <v xml:space="preserve">SB.PHD </v>
      </c>
      <c r="S69" s="252" t="str" cm="1">
        <f t="array" ref="S69">_xlfn.IFS($T69,$T$1,$U69,$U$1,$V69,$V$1,$W69,$W$1,$X69,$X$1,$Y69,$Y$1,$Z69,$Z$1,$AA69,$AA$1,$AB69,$AB$1,$AC69,$AC$1,$AD69,$AD$1,$AE69,$AE$1)</f>
        <v>PHD</v>
      </c>
      <c r="T69" s="252" t="b">
        <f t="shared" si="42"/>
        <v>0</v>
      </c>
      <c r="U69" s="252" t="b">
        <f t="shared" si="43"/>
        <v>0</v>
      </c>
      <c r="V69" s="252" t="b">
        <f t="shared" si="44"/>
        <v>0</v>
      </c>
      <c r="W69" s="252" t="b">
        <f t="shared" si="45"/>
        <v>0</v>
      </c>
      <c r="X69" s="252" t="b">
        <f t="shared" si="46"/>
        <v>0</v>
      </c>
      <c r="Y69" s="252" t="b">
        <f t="shared" si="47"/>
        <v>0</v>
      </c>
      <c r="Z69" s="252" t="b">
        <f t="shared" si="48"/>
        <v>0</v>
      </c>
      <c r="AA69" s="252" t="b">
        <f t="shared" si="49"/>
        <v>0</v>
      </c>
      <c r="AB69" s="252" t="b">
        <f t="shared" si="50"/>
        <v>1</v>
      </c>
      <c r="AC69" s="252" t="b">
        <f t="shared" si="51"/>
        <v>0</v>
      </c>
      <c r="AD69" s="252" t="b">
        <f t="shared" si="52"/>
        <v>0</v>
      </c>
      <c r="AE69" s="252" t="b">
        <f t="shared" si="53"/>
        <v>0</v>
      </c>
    </row>
    <row r="70" spans="1:31" ht="19.5" customHeight="1">
      <c r="A70" s="245" t="s">
        <v>147</v>
      </c>
      <c r="B70" s="245" t="s">
        <v>13</v>
      </c>
      <c r="C70" s="245" t="s">
        <v>145</v>
      </c>
      <c r="D70" s="245" t="s">
        <v>599</v>
      </c>
      <c r="E70" s="245" t="str">
        <f t="shared" si="36"/>
        <v xml:space="preserve"> Interpersonal Persuasion</v>
      </c>
      <c r="F70" s="245" t="s">
        <v>149</v>
      </c>
      <c r="G70" s="245" t="s">
        <v>211</v>
      </c>
      <c r="H70" s="245" t="s">
        <v>217</v>
      </c>
      <c r="I70" s="243">
        <f t="shared" si="37"/>
        <v>0.40972222222222227</v>
      </c>
      <c r="J70" s="243">
        <f t="shared" si="38"/>
        <v>0.5</v>
      </c>
      <c r="K70" s="243"/>
      <c r="L70" s="245" t="s">
        <v>10</v>
      </c>
      <c r="M70" s="245" t="s">
        <v>15</v>
      </c>
      <c r="N70" s="245"/>
      <c r="O70" s="3">
        <v>2.5</v>
      </c>
      <c r="P70" s="252">
        <f t="shared" si="39"/>
        <v>8</v>
      </c>
      <c r="Q70" s="252">
        <f t="shared" si="40"/>
        <v>17</v>
      </c>
      <c r="R70" s="252" t="str">
        <f t="shared" si="41"/>
        <v xml:space="preserve">SB.MBA1 </v>
      </c>
      <c r="S70" s="252" t="str" cm="1">
        <f t="array" ref="S70">_xlfn.IFS($T70,$T$1,$U70,$U$1,$V70,$V$1,$W70,$W$1,$X70,$X$1,$Y70,$Y$1,$Z70,$Z$1,$AA70,$AA$1,$AB70,$AB$1,$AC70,$AC$1,$AD70,$AD$1,$AE70,$AE$1)</f>
        <v>MBA</v>
      </c>
      <c r="T70" s="252" t="b">
        <f t="shared" si="42"/>
        <v>1</v>
      </c>
      <c r="U70" s="252" t="b">
        <f t="shared" si="43"/>
        <v>0</v>
      </c>
      <c r="V70" s="252" t="b">
        <f t="shared" si="44"/>
        <v>0</v>
      </c>
      <c r="W70" s="252" t="b">
        <f t="shared" si="45"/>
        <v>0</v>
      </c>
      <c r="X70" s="252" t="b">
        <f t="shared" si="46"/>
        <v>0</v>
      </c>
      <c r="Y70" s="252" t="b">
        <f t="shared" si="47"/>
        <v>0</v>
      </c>
      <c r="Z70" s="252" t="b">
        <f t="shared" si="48"/>
        <v>0</v>
      </c>
      <c r="AA70" s="252" t="b">
        <f t="shared" si="49"/>
        <v>0</v>
      </c>
      <c r="AB70" s="252" t="b">
        <f t="shared" si="50"/>
        <v>0</v>
      </c>
      <c r="AC70" s="252" t="b">
        <f t="shared" si="51"/>
        <v>0</v>
      </c>
      <c r="AD70" s="252" t="b">
        <f t="shared" si="52"/>
        <v>0</v>
      </c>
      <c r="AE70" s="252" t="b">
        <f t="shared" si="53"/>
        <v>0</v>
      </c>
    </row>
    <row r="71" spans="1:31" ht="19.5" customHeight="1">
      <c r="A71" s="245" t="s">
        <v>236</v>
      </c>
      <c r="B71" s="245" t="s">
        <v>13</v>
      </c>
      <c r="C71" s="245" t="s">
        <v>68</v>
      </c>
      <c r="D71" s="245" t="s">
        <v>580</v>
      </c>
      <c r="E71" s="245" t="str">
        <f t="shared" si="36"/>
        <v xml:space="preserve"> AI &amp; Deep Learning</v>
      </c>
      <c r="F71" s="245" t="s">
        <v>69</v>
      </c>
      <c r="G71" s="245" t="s">
        <v>208</v>
      </c>
      <c r="H71" s="246" t="s">
        <v>209</v>
      </c>
      <c r="I71" s="243">
        <f t="shared" si="37"/>
        <v>0.4375</v>
      </c>
      <c r="J71" s="243">
        <f t="shared" si="38"/>
        <v>0.5</v>
      </c>
      <c r="K71" s="243"/>
      <c r="L71" s="245" t="s">
        <v>10</v>
      </c>
      <c r="M71" s="245" t="s">
        <v>15</v>
      </c>
      <c r="N71" s="245" t="s">
        <v>202</v>
      </c>
      <c r="O71" s="3">
        <v>2.5</v>
      </c>
      <c r="P71" s="252">
        <f t="shared" si="39"/>
        <v>8</v>
      </c>
      <c r="Q71" s="252">
        <f t="shared" si="40"/>
        <v>16</v>
      </c>
      <c r="R71" s="252" t="str">
        <f t="shared" si="41"/>
        <v xml:space="preserve">SB.AIB </v>
      </c>
      <c r="S71" s="252" t="str" cm="1">
        <f t="array" ref="S71">_xlfn.IFS($T71,$T$1,$U71,$U$1,$V71,$V$1,$W71,$W$1,$X71,$X$1,$Y71,$Y$1,$Z71,$Z$1,$AA71,$AA$1,$AB71,$AB$1,$AC71,$AC$1,$AD71,$AD$1,$AE71,$AE$1)</f>
        <v>AIB</v>
      </c>
      <c r="T71" s="260" t="b">
        <f t="shared" si="42"/>
        <v>0</v>
      </c>
      <c r="U71" s="260" t="b">
        <f t="shared" si="43"/>
        <v>0</v>
      </c>
      <c r="V71" s="260" t="b">
        <f t="shared" si="44"/>
        <v>0</v>
      </c>
      <c r="W71" s="260" t="b">
        <f t="shared" si="45"/>
        <v>0</v>
      </c>
      <c r="X71" s="260" t="b">
        <f t="shared" si="46"/>
        <v>0</v>
      </c>
      <c r="Y71" s="260" t="b">
        <f t="shared" si="47"/>
        <v>1</v>
      </c>
      <c r="Z71" s="260" t="b">
        <f t="shared" si="48"/>
        <v>0</v>
      </c>
      <c r="AA71" s="260" t="b">
        <f t="shared" si="49"/>
        <v>0</v>
      </c>
      <c r="AB71" s="260" t="b">
        <f t="shared" si="50"/>
        <v>0</v>
      </c>
      <c r="AC71" s="260" t="b">
        <f t="shared" si="51"/>
        <v>0</v>
      </c>
      <c r="AD71" s="260" t="b">
        <f t="shared" si="52"/>
        <v>0</v>
      </c>
      <c r="AE71" s="260" t="b">
        <f t="shared" si="53"/>
        <v>0</v>
      </c>
    </row>
    <row r="72" spans="1:31" ht="19.5" customHeight="1">
      <c r="A72" s="245" t="s">
        <v>165</v>
      </c>
      <c r="B72" s="245" t="s">
        <v>13</v>
      </c>
      <c r="C72" s="245" t="s">
        <v>188</v>
      </c>
      <c r="D72" s="245" t="s">
        <v>608</v>
      </c>
      <c r="E72" s="245" t="str">
        <f t="shared" si="36"/>
        <v xml:space="preserve"> Consumer and Brand Research</v>
      </c>
      <c r="F72" s="245" t="s">
        <v>167</v>
      </c>
      <c r="G72" s="245" t="s">
        <v>208</v>
      </c>
      <c r="H72" s="246" t="s">
        <v>209</v>
      </c>
      <c r="I72" s="243">
        <f t="shared" si="37"/>
        <v>0.4375</v>
      </c>
      <c r="J72" s="243">
        <f t="shared" si="38"/>
        <v>0.5</v>
      </c>
      <c r="K72" s="243"/>
      <c r="L72" s="245" t="s">
        <v>10</v>
      </c>
      <c r="M72" s="245" t="s">
        <v>15</v>
      </c>
      <c r="N72" s="245" t="s">
        <v>202</v>
      </c>
      <c r="O72" s="3">
        <v>2.5</v>
      </c>
      <c r="P72" s="252">
        <f t="shared" si="39"/>
        <v>8</v>
      </c>
      <c r="Q72" s="252">
        <f t="shared" si="40"/>
        <v>17</v>
      </c>
      <c r="R72" s="252" t="str">
        <f t="shared" si="41"/>
        <v xml:space="preserve">SB.ELCT </v>
      </c>
      <c r="S72" s="252" t="str" cm="1">
        <f t="array" ref="S72">_xlfn.IFS($T72,$T$1,$U72,$U$1,$V72,$V$1,$W72,$W$1,$X72,$X$1,$Y72,$Y$1,$Z72,$Z$1,$AA72,$AA$1,$AB72,$AB$1,$AC72,$AC$1,$AD72,$AD$1,$AE72,$AE$1)</f>
        <v>Elective</v>
      </c>
      <c r="T72" s="260" t="b">
        <f t="shared" si="42"/>
        <v>0</v>
      </c>
      <c r="U72" s="260" t="b">
        <f t="shared" si="43"/>
        <v>0</v>
      </c>
      <c r="V72" s="260" t="b">
        <f t="shared" si="44"/>
        <v>0</v>
      </c>
      <c r="W72" s="260" t="b">
        <f t="shared" si="45"/>
        <v>0</v>
      </c>
      <c r="X72" s="260" t="b">
        <f t="shared" si="46"/>
        <v>0</v>
      </c>
      <c r="Y72" s="260" t="b">
        <f t="shared" si="47"/>
        <v>0</v>
      </c>
      <c r="Z72" s="260" t="b">
        <f t="shared" si="48"/>
        <v>0</v>
      </c>
      <c r="AA72" s="260" t="b">
        <f t="shared" si="49"/>
        <v>0</v>
      </c>
      <c r="AB72" s="260" t="b">
        <f t="shared" si="50"/>
        <v>0</v>
      </c>
      <c r="AC72" s="260" t="b">
        <f t="shared" si="51"/>
        <v>1</v>
      </c>
      <c r="AD72" s="260" t="b">
        <f t="shared" si="52"/>
        <v>0</v>
      </c>
      <c r="AE72" s="260" t="b">
        <f t="shared" si="53"/>
        <v>0</v>
      </c>
    </row>
    <row r="73" spans="1:31" ht="19.5" customHeight="1">
      <c r="A73" s="245" t="s">
        <v>236</v>
      </c>
      <c r="B73" s="245" t="s">
        <v>13</v>
      </c>
      <c r="C73" s="245" t="s">
        <v>58</v>
      </c>
      <c r="D73" s="245" t="s">
        <v>576</v>
      </c>
      <c r="E73" s="245" t="str">
        <f t="shared" si="36"/>
        <v xml:space="preserve"> Information Systems for Management</v>
      </c>
      <c r="F73" s="245" t="s">
        <v>56</v>
      </c>
      <c r="G73" s="245" t="s">
        <v>208</v>
      </c>
      <c r="H73" s="246" t="s">
        <v>209</v>
      </c>
      <c r="I73" s="243">
        <f t="shared" si="37"/>
        <v>0.4375</v>
      </c>
      <c r="J73" s="243">
        <f t="shared" si="38"/>
        <v>0.5</v>
      </c>
      <c r="K73" s="243"/>
      <c r="L73" s="245" t="s">
        <v>10</v>
      </c>
      <c r="M73" s="245" t="s">
        <v>15</v>
      </c>
      <c r="N73" s="245" t="s">
        <v>202</v>
      </c>
      <c r="O73" s="3">
        <v>2.5</v>
      </c>
      <c r="P73" s="252">
        <f t="shared" si="39"/>
        <v>8</v>
      </c>
      <c r="Q73" s="252">
        <f t="shared" si="40"/>
        <v>17</v>
      </c>
      <c r="R73" s="252" t="str">
        <f t="shared" si="41"/>
        <v xml:space="preserve">SB.MBA2 </v>
      </c>
      <c r="S73" s="252" t="str" cm="1">
        <f t="array" ref="S73">_xlfn.IFS($T73,$T$1,$U73,$U$1,$V73,$V$1,$W73,$W$1,$X73,$X$1,$Y73,$Y$1,$Z73,$Z$1,$AA73,$AA$1,$AB73,$AB$1,$AC73,$AC$1,$AD73,$AD$1,$AE73,$AE$1)</f>
        <v>MBA</v>
      </c>
      <c r="T73" s="260" t="b">
        <f t="shared" si="42"/>
        <v>1</v>
      </c>
      <c r="U73" s="260" t="b">
        <f t="shared" si="43"/>
        <v>0</v>
      </c>
      <c r="V73" s="260" t="b">
        <f t="shared" si="44"/>
        <v>0</v>
      </c>
      <c r="W73" s="260" t="b">
        <f t="shared" si="45"/>
        <v>0</v>
      </c>
      <c r="X73" s="260" t="b">
        <f t="shared" si="46"/>
        <v>0</v>
      </c>
      <c r="Y73" s="260" t="b">
        <f t="shared" si="47"/>
        <v>0</v>
      </c>
      <c r="Z73" s="260" t="b">
        <f t="shared" si="48"/>
        <v>0</v>
      </c>
      <c r="AA73" s="260" t="b">
        <f t="shared" si="49"/>
        <v>0</v>
      </c>
      <c r="AB73" s="260" t="b">
        <f t="shared" si="50"/>
        <v>0</v>
      </c>
      <c r="AC73" s="260" t="b">
        <f t="shared" si="51"/>
        <v>0</v>
      </c>
      <c r="AD73" s="260" t="b">
        <f t="shared" si="52"/>
        <v>0</v>
      </c>
      <c r="AE73" s="260" t="b">
        <f t="shared" si="53"/>
        <v>0</v>
      </c>
    </row>
    <row r="74" spans="1:31" ht="19.5" customHeight="1">
      <c r="A74" s="245" t="s">
        <v>9</v>
      </c>
      <c r="B74" s="245" t="s">
        <v>13</v>
      </c>
      <c r="C74" s="245" t="s">
        <v>12</v>
      </c>
      <c r="D74" s="245" t="s">
        <v>568</v>
      </c>
      <c r="E74" s="245" t="str">
        <f t="shared" si="36"/>
        <v xml:space="preserve"> Financial Statement Analysis with Data Analytics</v>
      </c>
      <c r="F74" s="245" t="s">
        <v>14</v>
      </c>
      <c r="G74" s="245" t="s">
        <v>208</v>
      </c>
      <c r="H74" s="246" t="s">
        <v>209</v>
      </c>
      <c r="I74" s="243">
        <f t="shared" si="37"/>
        <v>0.4375</v>
      </c>
      <c r="J74" s="243">
        <f t="shared" si="38"/>
        <v>0.5</v>
      </c>
      <c r="K74" s="243"/>
      <c r="L74" s="245" t="s">
        <v>10</v>
      </c>
      <c r="M74" s="245" t="s">
        <v>15</v>
      </c>
      <c r="N74" s="245" t="s">
        <v>202</v>
      </c>
      <c r="O74" s="3">
        <v>2.5</v>
      </c>
      <c r="P74" s="252">
        <f t="shared" si="39"/>
        <v>8</v>
      </c>
      <c r="Q74" s="252">
        <f t="shared" si="40"/>
        <v>16</v>
      </c>
      <c r="R74" s="252" t="str">
        <f t="shared" si="41"/>
        <v xml:space="preserve">SB.MSA </v>
      </c>
      <c r="S74" s="252" t="str" cm="1">
        <f t="array" ref="S74">_xlfn.IFS($T74,$T$1,$U74,$U$1,$V74,$V$1,$W74,$W$1,$X74,$X$1,$Y74,$Y$1,$Z74,$Z$1,$AA74,$AA$1,$AB74,$AB$1,$AC74,$AC$1,$AD74,$AD$1,$AE74,$AE$1)</f>
        <v>MSA</v>
      </c>
      <c r="T74" s="260" t="b">
        <f t="shared" si="42"/>
        <v>0</v>
      </c>
      <c r="U74" s="260" t="b">
        <f t="shared" si="43"/>
        <v>0</v>
      </c>
      <c r="V74" s="260" t="b">
        <f t="shared" si="44"/>
        <v>1</v>
      </c>
      <c r="W74" s="260" t="b">
        <f t="shared" si="45"/>
        <v>0</v>
      </c>
      <c r="X74" s="260" t="b">
        <f t="shared" si="46"/>
        <v>0</v>
      </c>
      <c r="Y74" s="260" t="b">
        <f t="shared" si="47"/>
        <v>0</v>
      </c>
      <c r="Z74" s="260" t="b">
        <f t="shared" si="48"/>
        <v>0</v>
      </c>
      <c r="AA74" s="260" t="b">
        <f t="shared" si="49"/>
        <v>0</v>
      </c>
      <c r="AB74" s="260" t="b">
        <f t="shared" si="50"/>
        <v>0</v>
      </c>
      <c r="AC74" s="260" t="b">
        <f t="shared" si="51"/>
        <v>0</v>
      </c>
      <c r="AD74" s="260" t="b">
        <f t="shared" si="52"/>
        <v>0</v>
      </c>
      <c r="AE74" s="260" t="b">
        <f t="shared" si="53"/>
        <v>0</v>
      </c>
    </row>
    <row r="75" spans="1:31" ht="19.5" customHeight="1">
      <c r="A75" s="245" t="s">
        <v>236</v>
      </c>
      <c r="B75" s="245" t="s">
        <v>13</v>
      </c>
      <c r="C75" s="245" t="s">
        <v>59</v>
      </c>
      <c r="D75" s="245" t="s">
        <v>577</v>
      </c>
      <c r="E75" s="245" t="str">
        <f t="shared" si="36"/>
        <v xml:space="preserve"> Info Systems for Management-Lab</v>
      </c>
      <c r="F75" s="245"/>
      <c r="G75" s="245" t="s">
        <v>214</v>
      </c>
      <c r="H75" s="245" t="s">
        <v>209</v>
      </c>
      <c r="I75" s="243">
        <f t="shared" si="37"/>
        <v>0.4375</v>
      </c>
      <c r="J75" s="243">
        <f t="shared" si="38"/>
        <v>0.5</v>
      </c>
      <c r="K75" s="243"/>
      <c r="L75" s="245" t="s">
        <v>18</v>
      </c>
      <c r="M75" s="245" t="s">
        <v>15</v>
      </c>
      <c r="N75" s="245" t="s">
        <v>202</v>
      </c>
      <c r="O75" s="3">
        <v>0</v>
      </c>
      <c r="P75" s="252">
        <f t="shared" si="39"/>
        <v>8</v>
      </c>
      <c r="Q75" s="252">
        <f t="shared" si="40"/>
        <v>19</v>
      </c>
      <c r="R75" s="252" t="str">
        <f t="shared" si="41"/>
        <v xml:space="preserve">SB.MBA2.L </v>
      </c>
      <c r="S75" s="252" t="str" cm="1">
        <f t="array" ref="S75">_xlfn.IFS($T75,$T$1,$U75,$U$1,$V75,$V$1,$W75,$W$1,$X75,$X$1,$Y75,$Y$1,$Z75,$Z$1,$AA75,$AA$1,$AB75,$AB$1,$AC75,$AC$1,$AD75,$AD$1,$AE75,$AE$1)</f>
        <v>MBA</v>
      </c>
      <c r="T75" s="252" t="b">
        <f t="shared" si="42"/>
        <v>1</v>
      </c>
      <c r="U75" s="252" t="b">
        <f t="shared" si="43"/>
        <v>0</v>
      </c>
      <c r="V75" s="252" t="b">
        <f t="shared" si="44"/>
        <v>0</v>
      </c>
      <c r="W75" s="252" t="b">
        <f t="shared" si="45"/>
        <v>0</v>
      </c>
      <c r="X75" s="252" t="b">
        <f t="shared" si="46"/>
        <v>0</v>
      </c>
      <c r="Y75" s="252" t="b">
        <f t="shared" si="47"/>
        <v>0</v>
      </c>
      <c r="Z75" s="252" t="b">
        <f t="shared" si="48"/>
        <v>0</v>
      </c>
      <c r="AA75" s="252" t="b">
        <f t="shared" si="49"/>
        <v>0</v>
      </c>
      <c r="AB75" s="252" t="b">
        <f t="shared" si="50"/>
        <v>0</v>
      </c>
      <c r="AC75" s="252" t="b">
        <f t="shared" si="51"/>
        <v>0</v>
      </c>
      <c r="AD75" s="252" t="b">
        <f t="shared" si="52"/>
        <v>0</v>
      </c>
      <c r="AE75" s="252" t="b">
        <f t="shared" si="53"/>
        <v>0</v>
      </c>
    </row>
    <row r="76" spans="1:31" ht="19.5" customHeight="1">
      <c r="A76" s="245" t="s">
        <v>236</v>
      </c>
      <c r="B76" s="245" t="s">
        <v>13</v>
      </c>
      <c r="C76" s="245" t="s">
        <v>62</v>
      </c>
      <c r="D76" s="245" t="s">
        <v>578</v>
      </c>
      <c r="E76" s="245" t="str">
        <f t="shared" si="36"/>
        <v xml:space="preserve"> Big Data</v>
      </c>
      <c r="F76" s="245" t="s">
        <v>61</v>
      </c>
      <c r="G76" s="245" t="s">
        <v>211</v>
      </c>
      <c r="H76" s="245" t="s">
        <v>209</v>
      </c>
      <c r="I76" s="243">
        <f t="shared" si="37"/>
        <v>0.4375</v>
      </c>
      <c r="J76" s="243">
        <f t="shared" si="38"/>
        <v>0.5</v>
      </c>
      <c r="K76" s="243"/>
      <c r="L76" s="245" t="s">
        <v>10</v>
      </c>
      <c r="M76" s="245" t="s">
        <v>15</v>
      </c>
      <c r="N76" s="245" t="s">
        <v>202</v>
      </c>
      <c r="O76" s="3">
        <v>2.5</v>
      </c>
      <c r="P76" s="252">
        <f t="shared" si="39"/>
        <v>8</v>
      </c>
      <c r="Q76" s="252">
        <f t="shared" si="40"/>
        <v>18</v>
      </c>
      <c r="R76" s="252" t="str">
        <f t="shared" si="41"/>
        <v xml:space="preserve">SB.ELCT1 </v>
      </c>
      <c r="S76" s="252" t="str" cm="1">
        <f t="array" ref="S76">_xlfn.IFS($T76,$T$1,$U76,$U$1,$V76,$V$1,$W76,$W$1,$X76,$X$1,$Y76,$Y$1,$Z76,$Z$1,$AA76,$AA$1,$AB76,$AB$1,$AC76,$AC$1,$AD76,$AD$1,$AE76,$AE$1)</f>
        <v>Elective</v>
      </c>
      <c r="T76" s="260" t="b">
        <f t="shared" si="42"/>
        <v>0</v>
      </c>
      <c r="U76" s="260" t="b">
        <f t="shared" si="43"/>
        <v>0</v>
      </c>
      <c r="V76" s="260" t="b">
        <f t="shared" si="44"/>
        <v>0</v>
      </c>
      <c r="W76" s="260" t="b">
        <f t="shared" si="45"/>
        <v>0</v>
      </c>
      <c r="X76" s="260" t="b">
        <f t="shared" si="46"/>
        <v>0</v>
      </c>
      <c r="Y76" s="260" t="b">
        <f t="shared" si="47"/>
        <v>0</v>
      </c>
      <c r="Z76" s="260" t="b">
        <f t="shared" si="48"/>
        <v>0</v>
      </c>
      <c r="AA76" s="260" t="b">
        <f t="shared" si="49"/>
        <v>0</v>
      </c>
      <c r="AB76" s="260" t="b">
        <f t="shared" si="50"/>
        <v>0</v>
      </c>
      <c r="AC76" s="260" t="b">
        <f t="shared" si="51"/>
        <v>1</v>
      </c>
      <c r="AD76" s="260" t="b">
        <f t="shared" si="52"/>
        <v>0</v>
      </c>
      <c r="AE76" s="260" t="b">
        <f t="shared" si="53"/>
        <v>0</v>
      </c>
    </row>
    <row r="77" spans="1:31" ht="19.5" customHeight="1">
      <c r="A77" s="245" t="s">
        <v>9</v>
      </c>
      <c r="B77" s="245" t="s">
        <v>13</v>
      </c>
      <c r="C77" s="245" t="s">
        <v>29</v>
      </c>
      <c r="D77" s="245" t="s">
        <v>571</v>
      </c>
      <c r="E77" s="245" t="str">
        <f t="shared" si="36"/>
        <v xml:space="preserve"> Basic Income Tax-Business Entities and Gift/Estat</v>
      </c>
      <c r="F77" s="245" t="s">
        <v>23</v>
      </c>
      <c r="G77" s="245" t="s">
        <v>211</v>
      </c>
      <c r="H77" s="245" t="s">
        <v>209</v>
      </c>
      <c r="I77" s="243">
        <f t="shared" si="37"/>
        <v>0.4375</v>
      </c>
      <c r="J77" s="243">
        <f t="shared" si="38"/>
        <v>0.5</v>
      </c>
      <c r="K77" s="243"/>
      <c r="L77" s="245" t="s">
        <v>10</v>
      </c>
      <c r="M77" s="245" t="s">
        <v>15</v>
      </c>
      <c r="N77" s="245"/>
      <c r="O77" s="3">
        <v>2.5</v>
      </c>
      <c r="P77" s="252">
        <f t="shared" si="39"/>
        <v>8</v>
      </c>
      <c r="Q77" s="252">
        <f t="shared" si="40"/>
        <v>16</v>
      </c>
      <c r="R77" s="252" t="str">
        <f t="shared" si="41"/>
        <v xml:space="preserve">SB.MSA </v>
      </c>
      <c r="S77" s="252" t="str" cm="1">
        <f t="array" ref="S77">_xlfn.IFS($T77,$T$1,$U77,$U$1,$V77,$V$1,$W77,$W$1,$X77,$X$1,$Y77,$Y$1,$Z77,$Z$1,$AA77,$AA$1,$AB77,$AB$1,$AC77,$AC$1,$AD77,$AD$1,$AE77,$AE$1)</f>
        <v>MSA</v>
      </c>
      <c r="T77" s="252" t="b">
        <f t="shared" si="42"/>
        <v>0</v>
      </c>
      <c r="U77" s="252" t="b">
        <f t="shared" si="43"/>
        <v>0</v>
      </c>
      <c r="V77" s="252" t="b">
        <f t="shared" si="44"/>
        <v>1</v>
      </c>
      <c r="W77" s="252" t="b">
        <f t="shared" si="45"/>
        <v>0</v>
      </c>
      <c r="X77" s="252" t="b">
        <f t="shared" si="46"/>
        <v>0</v>
      </c>
      <c r="Y77" s="252" t="b">
        <f t="shared" si="47"/>
        <v>0</v>
      </c>
      <c r="Z77" s="252" t="b">
        <f t="shared" si="48"/>
        <v>0</v>
      </c>
      <c r="AA77" s="252" t="b">
        <f t="shared" si="49"/>
        <v>0</v>
      </c>
      <c r="AB77" s="252" t="b">
        <f t="shared" si="50"/>
        <v>0</v>
      </c>
      <c r="AC77" s="252" t="b">
        <f t="shared" si="51"/>
        <v>0</v>
      </c>
      <c r="AD77" s="252" t="b">
        <f t="shared" si="52"/>
        <v>0</v>
      </c>
      <c r="AE77" s="252" t="b">
        <f t="shared" si="53"/>
        <v>0</v>
      </c>
    </row>
    <row r="78" spans="1:31" ht="19.5" customHeight="1">
      <c r="A78" s="245" t="s">
        <v>236</v>
      </c>
      <c r="B78" s="245" t="s">
        <v>13</v>
      </c>
      <c r="C78" s="245" t="s">
        <v>70</v>
      </c>
      <c r="D78" s="245" t="s">
        <v>581</v>
      </c>
      <c r="E78" s="245" t="str">
        <f t="shared" si="36"/>
        <v xml:space="preserve"> Social Media and Text Analytics</v>
      </c>
      <c r="F78" s="245" t="s">
        <v>304</v>
      </c>
      <c r="G78" s="245" t="s">
        <v>211</v>
      </c>
      <c r="H78" s="245" t="s">
        <v>209</v>
      </c>
      <c r="I78" s="243">
        <f t="shared" si="37"/>
        <v>0.4375</v>
      </c>
      <c r="J78" s="243">
        <f t="shared" si="38"/>
        <v>0.5</v>
      </c>
      <c r="K78" s="243"/>
      <c r="L78" s="245" t="s">
        <v>10</v>
      </c>
      <c r="M78" s="245" t="s">
        <v>15</v>
      </c>
      <c r="N78" s="245" t="s">
        <v>202</v>
      </c>
      <c r="O78" s="3">
        <v>2.5</v>
      </c>
      <c r="P78" s="252">
        <f t="shared" si="39"/>
        <v>8</v>
      </c>
      <c r="Q78" s="252">
        <f t="shared" si="40"/>
        <v>16</v>
      </c>
      <c r="R78" s="252" t="str">
        <f t="shared" si="41"/>
        <v xml:space="preserve">SB.AN1 </v>
      </c>
      <c r="S78" s="252" t="str" cm="1">
        <f t="array" ref="S78">_xlfn.IFS($T78,$T$1,$U78,$U$1,$V78,$V$1,$W78,$W$1,$X78,$X$1,$Y78,$Y$1,$Z78,$Z$1,$AA78,$AA$1,$AB78,$AB$1,$AC78,$AC$1,$AD78,$AD$1,$AE78,$AE$1)</f>
        <v>MSBA</v>
      </c>
      <c r="T78" s="252" t="b">
        <f t="shared" si="42"/>
        <v>0</v>
      </c>
      <c r="U78" s="252" t="b">
        <f t="shared" si="43"/>
        <v>0</v>
      </c>
      <c r="V78" s="252" t="b">
        <f t="shared" si="44"/>
        <v>0</v>
      </c>
      <c r="W78" s="252" t="b">
        <f t="shared" si="45"/>
        <v>1</v>
      </c>
      <c r="X78" s="252" t="b">
        <f t="shared" si="46"/>
        <v>0</v>
      </c>
      <c r="Y78" s="252" t="b">
        <f t="shared" si="47"/>
        <v>0</v>
      </c>
      <c r="Z78" s="252" t="b">
        <f t="shared" si="48"/>
        <v>0</v>
      </c>
      <c r="AA78" s="252" t="b">
        <f t="shared" si="49"/>
        <v>0</v>
      </c>
      <c r="AB78" s="252" t="b">
        <f t="shared" si="50"/>
        <v>0</v>
      </c>
      <c r="AC78" s="252" t="b">
        <f t="shared" si="51"/>
        <v>0</v>
      </c>
      <c r="AD78" s="252" t="b">
        <f t="shared" si="52"/>
        <v>0</v>
      </c>
      <c r="AE78" s="252" t="b">
        <f t="shared" si="53"/>
        <v>0</v>
      </c>
    </row>
    <row r="79" spans="1:31" ht="19.5" customHeight="1">
      <c r="A79" s="245" t="s">
        <v>96</v>
      </c>
      <c r="B79" s="245" t="s">
        <v>13</v>
      </c>
      <c r="C79" s="245" t="s">
        <v>101</v>
      </c>
      <c r="D79" s="245" t="s">
        <v>587</v>
      </c>
      <c r="E79" s="245" t="str">
        <f t="shared" si="36"/>
        <v xml:space="preserve"> Quantitative Finance with Python</v>
      </c>
      <c r="F79" s="245" t="s">
        <v>99</v>
      </c>
      <c r="G79" s="245" t="s">
        <v>211</v>
      </c>
      <c r="H79" s="245" t="s">
        <v>209</v>
      </c>
      <c r="I79" s="243">
        <f t="shared" si="37"/>
        <v>0.4375</v>
      </c>
      <c r="J79" s="243">
        <f t="shared" si="38"/>
        <v>0.5</v>
      </c>
      <c r="K79" s="243"/>
      <c r="L79" s="245" t="s">
        <v>10</v>
      </c>
      <c r="M79" s="245" t="s">
        <v>15</v>
      </c>
      <c r="N79" s="245" t="s">
        <v>202</v>
      </c>
      <c r="O79" s="3">
        <v>2.5</v>
      </c>
      <c r="P79" s="252">
        <f t="shared" si="39"/>
        <v>8</v>
      </c>
      <c r="Q79" s="252">
        <f t="shared" si="40"/>
        <v>17</v>
      </c>
      <c r="R79" s="252" t="str">
        <f t="shared" si="41"/>
        <v xml:space="preserve">SB.MSF2 </v>
      </c>
      <c r="S79" s="252" t="str" cm="1">
        <f t="array" ref="S79">_xlfn.IFS($T79,$T$1,$U79,$U$1,$V79,$V$1,$W79,$W$1,$X79,$X$1,$Y79,$Y$1,$Z79,$Z$1,$AA79,$AA$1,$AB79,$AB$1,$AC79,$AC$1,$AD79,$AD$1,$AE79,$AE$1)</f>
        <v>MSF</v>
      </c>
      <c r="T79" s="260" t="b">
        <f t="shared" si="42"/>
        <v>0</v>
      </c>
      <c r="U79" s="260" t="b">
        <f t="shared" si="43"/>
        <v>1</v>
      </c>
      <c r="V79" s="260" t="b">
        <f t="shared" si="44"/>
        <v>0</v>
      </c>
      <c r="W79" s="260" t="b">
        <f t="shared" si="45"/>
        <v>0</v>
      </c>
      <c r="X79" s="260" t="b">
        <f t="shared" si="46"/>
        <v>0</v>
      </c>
      <c r="Y79" s="260" t="b">
        <f t="shared" si="47"/>
        <v>0</v>
      </c>
      <c r="Z79" s="260" t="b">
        <f t="shared" si="48"/>
        <v>0</v>
      </c>
      <c r="AA79" s="260" t="b">
        <f t="shared" si="49"/>
        <v>0</v>
      </c>
      <c r="AB79" s="260" t="b">
        <f t="shared" si="50"/>
        <v>0</v>
      </c>
      <c r="AC79" s="260" t="b">
        <f t="shared" si="51"/>
        <v>0</v>
      </c>
      <c r="AD79" s="260" t="b">
        <f t="shared" si="52"/>
        <v>0</v>
      </c>
      <c r="AE79" s="260" t="b">
        <f t="shared" si="53"/>
        <v>0</v>
      </c>
    </row>
    <row r="80" spans="1:31" ht="19.5" customHeight="1">
      <c r="A80" s="245" t="s">
        <v>96</v>
      </c>
      <c r="B80" s="245" t="s">
        <v>13</v>
      </c>
      <c r="C80" s="245" t="s">
        <v>105</v>
      </c>
      <c r="D80" s="245" t="s">
        <v>589</v>
      </c>
      <c r="E80" s="245" t="str">
        <f t="shared" si="36"/>
        <v xml:space="preserve"> Risk Management</v>
      </c>
      <c r="F80" s="245" t="s">
        <v>204</v>
      </c>
      <c r="G80" s="245" t="s">
        <v>211</v>
      </c>
      <c r="H80" s="245" t="s">
        <v>209</v>
      </c>
      <c r="I80" s="243">
        <f t="shared" si="37"/>
        <v>0.4375</v>
      </c>
      <c r="J80" s="243">
        <f t="shared" si="38"/>
        <v>0.5</v>
      </c>
      <c r="K80" s="243"/>
      <c r="L80" s="245" t="s">
        <v>10</v>
      </c>
      <c r="M80" s="245" t="s">
        <v>15</v>
      </c>
      <c r="N80" s="245" t="s">
        <v>202</v>
      </c>
      <c r="O80" s="3">
        <v>2.5</v>
      </c>
      <c r="P80" s="252">
        <f t="shared" si="39"/>
        <v>8</v>
      </c>
      <c r="Q80" s="252">
        <f t="shared" si="40"/>
        <v>17</v>
      </c>
      <c r="R80" s="252" t="str">
        <f t="shared" si="41"/>
        <v xml:space="preserve">SB.MSF1 </v>
      </c>
      <c r="S80" s="252" t="str" cm="1">
        <f t="array" ref="S80">_xlfn.IFS($T80,$T$1,$U80,$U$1,$V80,$V$1,$W80,$W$1,$X80,$X$1,$Y80,$Y$1,$Z80,$Z$1,$AA80,$AA$1,$AB80,$AB$1,$AC80,$AC$1,$AD80,$AD$1,$AE80,$AE$1)</f>
        <v>MSF</v>
      </c>
      <c r="T80" s="260" t="b">
        <f t="shared" si="42"/>
        <v>0</v>
      </c>
      <c r="U80" s="260" t="b">
        <f t="shared" si="43"/>
        <v>1</v>
      </c>
      <c r="V80" s="260" t="b">
        <f t="shared" si="44"/>
        <v>0</v>
      </c>
      <c r="W80" s="260" t="b">
        <f t="shared" si="45"/>
        <v>0</v>
      </c>
      <c r="X80" s="260" t="b">
        <f t="shared" si="46"/>
        <v>0</v>
      </c>
      <c r="Y80" s="260" t="b">
        <f t="shared" si="47"/>
        <v>0</v>
      </c>
      <c r="Z80" s="260" t="b">
        <f t="shared" si="48"/>
        <v>0</v>
      </c>
      <c r="AA80" s="260" t="b">
        <f t="shared" si="49"/>
        <v>0</v>
      </c>
      <c r="AB80" s="260" t="b">
        <f t="shared" si="50"/>
        <v>0</v>
      </c>
      <c r="AC80" s="260" t="b">
        <f t="shared" si="51"/>
        <v>0</v>
      </c>
      <c r="AD80" s="260" t="b">
        <f t="shared" si="52"/>
        <v>0</v>
      </c>
      <c r="AE80" s="260" t="b">
        <f t="shared" si="53"/>
        <v>0</v>
      </c>
    </row>
    <row r="81" spans="1:31" ht="19.5" customHeight="1">
      <c r="A81" s="245" t="s">
        <v>96</v>
      </c>
      <c r="B81" s="245" t="s">
        <v>13</v>
      </c>
      <c r="C81" s="245" t="s">
        <v>124</v>
      </c>
      <c r="D81" s="245" t="s">
        <v>593</v>
      </c>
      <c r="E81" s="245" t="str">
        <f t="shared" si="36"/>
        <v xml:space="preserve"> Macro-Finance</v>
      </c>
      <c r="F81" s="245" t="s">
        <v>42</v>
      </c>
      <c r="G81" s="245" t="s">
        <v>208</v>
      </c>
      <c r="H81" s="246" t="s">
        <v>218</v>
      </c>
      <c r="I81" s="243">
        <f t="shared" si="37"/>
        <v>0.5625</v>
      </c>
      <c r="J81" s="243">
        <f t="shared" si="38"/>
        <v>0.65277777777777779</v>
      </c>
      <c r="K81" s="243"/>
      <c r="L81" s="245" t="s">
        <v>10</v>
      </c>
      <c r="M81" s="245" t="s">
        <v>15</v>
      </c>
      <c r="N81" s="245" t="s">
        <v>203</v>
      </c>
      <c r="O81" s="3">
        <v>3</v>
      </c>
      <c r="P81" s="252">
        <f t="shared" si="39"/>
        <v>8</v>
      </c>
      <c r="Q81" s="252">
        <f t="shared" si="40"/>
        <v>16</v>
      </c>
      <c r="R81" s="252" t="str">
        <f t="shared" si="41"/>
        <v xml:space="preserve">SB.PHD </v>
      </c>
      <c r="S81" s="252" t="str" cm="1">
        <f t="array" ref="S81">_xlfn.IFS($T81,$T$1,$U81,$U$1,$V81,$V$1,$W81,$W$1,$X81,$X$1,$Y81,$Y$1,$Z81,$Z$1,$AA81,$AA$1,$AB81,$AB$1,$AC81,$AC$1,$AD81,$AD$1,$AE81,$AE$1)</f>
        <v>PHD</v>
      </c>
      <c r="T81" s="252" t="b">
        <f t="shared" si="42"/>
        <v>0</v>
      </c>
      <c r="U81" s="252" t="b">
        <f t="shared" si="43"/>
        <v>0</v>
      </c>
      <c r="V81" s="252" t="b">
        <f t="shared" si="44"/>
        <v>0</v>
      </c>
      <c r="W81" s="252" t="b">
        <f t="shared" si="45"/>
        <v>0</v>
      </c>
      <c r="X81" s="252" t="b">
        <f t="shared" si="46"/>
        <v>0</v>
      </c>
      <c r="Y81" s="252" t="b">
        <f t="shared" si="47"/>
        <v>0</v>
      </c>
      <c r="Z81" s="252" t="b">
        <f t="shared" si="48"/>
        <v>0</v>
      </c>
      <c r="AA81" s="252" t="b">
        <f t="shared" si="49"/>
        <v>0</v>
      </c>
      <c r="AB81" s="252" t="b">
        <f t="shared" si="50"/>
        <v>1</v>
      </c>
      <c r="AC81" s="252" t="b">
        <f t="shared" si="51"/>
        <v>0</v>
      </c>
      <c r="AD81" s="252" t="b">
        <f t="shared" si="52"/>
        <v>0</v>
      </c>
      <c r="AE81" s="252" t="b">
        <f t="shared" si="53"/>
        <v>0</v>
      </c>
    </row>
    <row r="82" spans="1:31" ht="19.5" customHeight="1">
      <c r="A82" s="245" t="s">
        <v>96</v>
      </c>
      <c r="B82" s="245" t="s">
        <v>13</v>
      </c>
      <c r="C82" s="245" t="s">
        <v>122</v>
      </c>
      <c r="D82" s="245" t="s">
        <v>592</v>
      </c>
      <c r="E82" s="245" t="str">
        <f t="shared" si="36"/>
        <v xml:space="preserve"> Continuous Time Theory in Finance</v>
      </c>
      <c r="F82" s="245" t="s">
        <v>35</v>
      </c>
      <c r="G82" s="245" t="s">
        <v>211</v>
      </c>
      <c r="H82" s="245" t="s">
        <v>218</v>
      </c>
      <c r="I82" s="243">
        <f t="shared" si="37"/>
        <v>0.5625</v>
      </c>
      <c r="J82" s="243">
        <f t="shared" si="38"/>
        <v>0.65277777777777779</v>
      </c>
      <c r="K82" s="243"/>
      <c r="L82" s="245" t="s">
        <v>10</v>
      </c>
      <c r="M82" s="245" t="s">
        <v>15</v>
      </c>
      <c r="N82" s="245" t="s">
        <v>203</v>
      </c>
      <c r="O82" s="3">
        <v>3</v>
      </c>
      <c r="P82" s="252">
        <f t="shared" si="39"/>
        <v>8</v>
      </c>
      <c r="Q82" s="252">
        <f t="shared" si="40"/>
        <v>16</v>
      </c>
      <c r="R82" s="252" t="str">
        <f t="shared" si="41"/>
        <v xml:space="preserve">SB.PHD </v>
      </c>
      <c r="S82" s="252" t="str" cm="1">
        <f t="array" ref="S82">_xlfn.IFS($T82,$T$1,$U82,$U$1,$V82,$V$1,$W82,$W$1,$X82,$X$1,$Y82,$Y$1,$Z82,$Z$1,$AA82,$AA$1,$AB82,$AB$1,$AC82,$AC$1,$AD82,$AD$1,$AE82,$AE$1)</f>
        <v>PHD</v>
      </c>
      <c r="T82" s="260" t="b">
        <f t="shared" si="42"/>
        <v>0</v>
      </c>
      <c r="U82" s="260" t="b">
        <f t="shared" si="43"/>
        <v>0</v>
      </c>
      <c r="V82" s="260" t="b">
        <f t="shared" si="44"/>
        <v>0</v>
      </c>
      <c r="W82" s="260" t="b">
        <f t="shared" si="45"/>
        <v>0</v>
      </c>
      <c r="X82" s="260" t="b">
        <f t="shared" si="46"/>
        <v>0</v>
      </c>
      <c r="Y82" s="260" t="b">
        <f t="shared" si="47"/>
        <v>0</v>
      </c>
      <c r="Z82" s="260" t="b">
        <f t="shared" si="48"/>
        <v>0</v>
      </c>
      <c r="AA82" s="260" t="b">
        <f t="shared" si="49"/>
        <v>0</v>
      </c>
      <c r="AB82" s="260" t="b">
        <f t="shared" si="50"/>
        <v>1</v>
      </c>
      <c r="AC82" s="260" t="b">
        <f t="shared" si="51"/>
        <v>0</v>
      </c>
      <c r="AD82" s="260" t="b">
        <f t="shared" si="52"/>
        <v>0</v>
      </c>
      <c r="AE82" s="260" t="b">
        <f t="shared" si="53"/>
        <v>0</v>
      </c>
    </row>
    <row r="83" spans="1:31" ht="19.5" customHeight="1">
      <c r="A83" s="245" t="s">
        <v>236</v>
      </c>
      <c r="B83" s="245" t="s">
        <v>13</v>
      </c>
      <c r="C83" s="245" t="s">
        <v>71</v>
      </c>
      <c r="D83" s="245" t="s">
        <v>582</v>
      </c>
      <c r="E83" s="245" t="str">
        <f t="shared" si="36"/>
        <v xml:space="preserve"> Social Media and Text Analytics</v>
      </c>
      <c r="F83" s="245" t="s">
        <v>304</v>
      </c>
      <c r="G83" s="245" t="s">
        <v>208</v>
      </c>
      <c r="H83" s="246" t="s">
        <v>212</v>
      </c>
      <c r="I83" s="243">
        <f t="shared" si="37"/>
        <v>0.56944444444444442</v>
      </c>
      <c r="J83" s="243">
        <f t="shared" si="38"/>
        <v>0.63194444444444442</v>
      </c>
      <c r="K83" s="243"/>
      <c r="L83" s="245" t="s">
        <v>10</v>
      </c>
      <c r="M83" s="245" t="s">
        <v>15</v>
      </c>
      <c r="N83" s="245" t="s">
        <v>202</v>
      </c>
      <c r="O83" s="3">
        <v>2.5</v>
      </c>
      <c r="P83" s="252">
        <f t="shared" si="39"/>
        <v>8</v>
      </c>
      <c r="Q83" s="252">
        <f t="shared" si="40"/>
        <v>16</v>
      </c>
      <c r="R83" s="252" t="str">
        <f t="shared" si="41"/>
        <v xml:space="preserve">SB.AN3 </v>
      </c>
      <c r="S83" s="252" t="str" cm="1">
        <f t="array" ref="S83">_xlfn.IFS($T83,$T$1,$U83,$U$1,$V83,$V$1,$W83,$W$1,$X83,$X$1,$Y83,$Y$1,$Z83,$Z$1,$AA83,$AA$1,$AB83,$AB$1,$AC83,$AC$1,$AD83,$AD$1,$AE83,$AE$1)</f>
        <v>BA/MA/AIB</v>
      </c>
      <c r="T83" s="260" t="b">
        <f t="shared" si="42"/>
        <v>0</v>
      </c>
      <c r="U83" s="260" t="b">
        <f t="shared" si="43"/>
        <v>0</v>
      </c>
      <c r="V83" s="260" t="b">
        <f t="shared" si="44"/>
        <v>0</v>
      </c>
      <c r="W83" s="260" t="b">
        <f t="shared" si="45"/>
        <v>0</v>
      </c>
      <c r="X83" s="260" t="b">
        <f t="shared" si="46"/>
        <v>0</v>
      </c>
      <c r="Y83" s="260" t="b">
        <f t="shared" si="47"/>
        <v>0</v>
      </c>
      <c r="Z83" s="260" t="b">
        <f t="shared" si="48"/>
        <v>1</v>
      </c>
      <c r="AA83" s="260" t="b">
        <f t="shared" si="49"/>
        <v>0</v>
      </c>
      <c r="AB83" s="260" t="b">
        <f t="shared" si="50"/>
        <v>0</v>
      </c>
      <c r="AC83" s="260" t="b">
        <f t="shared" si="51"/>
        <v>0</v>
      </c>
      <c r="AD83" s="260" t="b">
        <f t="shared" si="52"/>
        <v>0</v>
      </c>
      <c r="AE83" s="260" t="b">
        <f t="shared" si="53"/>
        <v>0</v>
      </c>
    </row>
    <row r="84" spans="1:31" ht="19.5" customHeight="1">
      <c r="A84" s="245" t="s">
        <v>165</v>
      </c>
      <c r="B84" s="245" t="s">
        <v>13</v>
      </c>
      <c r="C84" s="245" t="s">
        <v>52</v>
      </c>
      <c r="D84" s="245" t="s">
        <v>606</v>
      </c>
      <c r="E84" s="245" t="str">
        <f t="shared" si="36"/>
        <v xml:space="preserve"> Advanced Pricing</v>
      </c>
      <c r="F84" s="245" t="s">
        <v>39</v>
      </c>
      <c r="G84" s="245" t="s">
        <v>208</v>
      </c>
      <c r="H84" s="246" t="s">
        <v>212</v>
      </c>
      <c r="I84" s="243">
        <f t="shared" si="37"/>
        <v>0.56944444444444442</v>
      </c>
      <c r="J84" s="243">
        <f t="shared" si="38"/>
        <v>0.63194444444444442</v>
      </c>
      <c r="K84" s="243" t="s">
        <v>638</v>
      </c>
      <c r="L84" s="245" t="s">
        <v>10</v>
      </c>
      <c r="M84" s="245" t="s">
        <v>15</v>
      </c>
      <c r="N84" s="245" t="s">
        <v>202</v>
      </c>
      <c r="O84" s="3">
        <v>2.5</v>
      </c>
      <c r="P84" s="252">
        <f t="shared" si="39"/>
        <v>8</v>
      </c>
      <c r="Q84" s="252">
        <f t="shared" si="40"/>
        <v>18</v>
      </c>
      <c r="R84" s="252" t="str">
        <f t="shared" si="41"/>
        <v xml:space="preserve">SB.ELCT1 </v>
      </c>
      <c r="S84" s="252" t="str" cm="1">
        <f t="array" ref="S84">_xlfn.IFS($T84,$T$1,$U84,$U$1,$V84,$V$1,$W84,$W$1,$X84,$X$1,$Y84,$Y$1,$Z84,$Z$1,$AA84,$AA$1,$AB84,$AB$1,$AC84,$AC$1,$AD84,$AD$1,$AE84,$AE$1)</f>
        <v>Elective</v>
      </c>
      <c r="T84" s="260" t="b">
        <f t="shared" si="42"/>
        <v>0</v>
      </c>
      <c r="U84" s="260" t="b">
        <f t="shared" si="43"/>
        <v>0</v>
      </c>
      <c r="V84" s="260" t="b">
        <f t="shared" si="44"/>
        <v>0</v>
      </c>
      <c r="W84" s="260" t="b">
        <f t="shared" si="45"/>
        <v>0</v>
      </c>
      <c r="X84" s="260" t="b">
        <f t="shared" si="46"/>
        <v>0</v>
      </c>
      <c r="Y84" s="260" t="b">
        <f t="shared" si="47"/>
        <v>0</v>
      </c>
      <c r="Z84" s="260" t="b">
        <f t="shared" si="48"/>
        <v>0</v>
      </c>
      <c r="AA84" s="260" t="b">
        <f t="shared" si="49"/>
        <v>0</v>
      </c>
      <c r="AB84" s="260" t="b">
        <f t="shared" si="50"/>
        <v>0</v>
      </c>
      <c r="AC84" s="260" t="b">
        <f t="shared" si="51"/>
        <v>1</v>
      </c>
      <c r="AD84" s="260" t="b">
        <f t="shared" si="52"/>
        <v>0</v>
      </c>
      <c r="AE84" s="260" t="b">
        <f t="shared" si="53"/>
        <v>0</v>
      </c>
    </row>
    <row r="85" spans="1:31" ht="19.5" customHeight="1">
      <c r="A85" s="245" t="s">
        <v>46</v>
      </c>
      <c r="B85" s="245" t="s">
        <v>13</v>
      </c>
      <c r="C85" s="245" t="s">
        <v>51</v>
      </c>
      <c r="D85" s="245" t="s">
        <v>615</v>
      </c>
      <c r="E85" s="245" t="str">
        <f t="shared" si="36"/>
        <v xml:space="preserve"> Advanced Pricing</v>
      </c>
      <c r="F85" s="245" t="s">
        <v>39</v>
      </c>
      <c r="G85" s="245" t="s">
        <v>208</v>
      </c>
      <c r="H85" s="246" t="s">
        <v>212</v>
      </c>
      <c r="I85" s="243">
        <f t="shared" si="37"/>
        <v>0.56944444444444442</v>
      </c>
      <c r="J85" s="243">
        <f t="shared" si="38"/>
        <v>0.63194444444444442</v>
      </c>
      <c r="K85" s="243" t="s">
        <v>638</v>
      </c>
      <c r="L85" s="245" t="s">
        <v>10</v>
      </c>
      <c r="M85" s="245" t="s">
        <v>15</v>
      </c>
      <c r="N85" s="245" t="s">
        <v>202</v>
      </c>
      <c r="O85" s="3">
        <v>2.5</v>
      </c>
      <c r="P85" s="252">
        <f t="shared" si="39"/>
        <v>8</v>
      </c>
      <c r="Q85" s="252">
        <f t="shared" si="40"/>
        <v>18</v>
      </c>
      <c r="R85" s="252" t="str">
        <f t="shared" si="41"/>
        <v xml:space="preserve">SB.ELCT1 </v>
      </c>
      <c r="S85" s="252" t="str" cm="1">
        <f t="array" ref="S85">_xlfn.IFS($T85,$T$1,$U85,$U$1,$V85,$V$1,$W85,$W$1,$X85,$X$1,$Y85,$Y$1,$Z85,$Z$1,$AA85,$AA$1,$AB85,$AB$1,$AC85,$AC$1,$AD85,$AD$1,$AE85,$AE$1)</f>
        <v>Elective</v>
      </c>
      <c r="T85" s="260" t="b">
        <f t="shared" si="42"/>
        <v>0</v>
      </c>
      <c r="U85" s="260" t="b">
        <f t="shared" si="43"/>
        <v>0</v>
      </c>
      <c r="V85" s="260" t="b">
        <f t="shared" si="44"/>
        <v>0</v>
      </c>
      <c r="W85" s="260" t="b">
        <f t="shared" si="45"/>
        <v>0</v>
      </c>
      <c r="X85" s="260" t="b">
        <f t="shared" si="46"/>
        <v>0</v>
      </c>
      <c r="Y85" s="260" t="b">
        <f t="shared" si="47"/>
        <v>0</v>
      </c>
      <c r="Z85" s="260" t="b">
        <f t="shared" si="48"/>
        <v>0</v>
      </c>
      <c r="AA85" s="260" t="b">
        <f t="shared" si="49"/>
        <v>0</v>
      </c>
      <c r="AB85" s="260" t="b">
        <f t="shared" si="50"/>
        <v>0</v>
      </c>
      <c r="AC85" s="260" t="b">
        <f t="shared" si="51"/>
        <v>1</v>
      </c>
      <c r="AD85" s="260" t="b">
        <f t="shared" si="52"/>
        <v>0</v>
      </c>
      <c r="AE85" s="260" t="b">
        <f t="shared" si="53"/>
        <v>0</v>
      </c>
    </row>
    <row r="86" spans="1:31" ht="19.5" customHeight="1">
      <c r="A86" s="245" t="s">
        <v>236</v>
      </c>
      <c r="B86" s="245" t="s">
        <v>13</v>
      </c>
      <c r="C86" s="245" t="s">
        <v>55</v>
      </c>
      <c r="D86" s="245" t="s">
        <v>574</v>
      </c>
      <c r="E86" s="245" t="str">
        <f t="shared" si="36"/>
        <v xml:space="preserve"> Information Systems for Management</v>
      </c>
      <c r="F86" s="245" t="s">
        <v>56</v>
      </c>
      <c r="G86" s="245" t="s">
        <v>208</v>
      </c>
      <c r="H86" s="246" t="s">
        <v>212</v>
      </c>
      <c r="I86" s="243">
        <f t="shared" si="37"/>
        <v>0.56944444444444442</v>
      </c>
      <c r="J86" s="243">
        <f t="shared" si="38"/>
        <v>0.63194444444444442</v>
      </c>
      <c r="K86" s="243"/>
      <c r="L86" s="245" t="s">
        <v>10</v>
      </c>
      <c r="M86" s="245" t="s">
        <v>15</v>
      </c>
      <c r="N86" s="245" t="s">
        <v>202</v>
      </c>
      <c r="O86" s="3">
        <v>2.5</v>
      </c>
      <c r="P86" s="252">
        <f t="shared" si="39"/>
        <v>8</v>
      </c>
      <c r="Q86" s="252">
        <f t="shared" si="40"/>
        <v>17</v>
      </c>
      <c r="R86" s="252" t="str">
        <f t="shared" si="41"/>
        <v xml:space="preserve">SB.MBA1 </v>
      </c>
      <c r="S86" s="252" t="str" cm="1">
        <f t="array" ref="S86">_xlfn.IFS($T86,$T$1,$U86,$U$1,$V86,$V$1,$W86,$W$1,$X86,$X$1,$Y86,$Y$1,$Z86,$Z$1,$AA86,$AA$1,$AB86,$AB$1,$AC86,$AC$1,$AD86,$AD$1,$AE86,$AE$1)</f>
        <v>MBA</v>
      </c>
      <c r="T86" s="260" t="b">
        <f t="shared" si="42"/>
        <v>1</v>
      </c>
      <c r="U86" s="260" t="b">
        <f t="shared" si="43"/>
        <v>0</v>
      </c>
      <c r="V86" s="260" t="b">
        <f t="shared" si="44"/>
        <v>0</v>
      </c>
      <c r="W86" s="260" t="b">
        <f t="shared" si="45"/>
        <v>0</v>
      </c>
      <c r="X86" s="260" t="b">
        <f t="shared" si="46"/>
        <v>0</v>
      </c>
      <c r="Y86" s="260" t="b">
        <f t="shared" si="47"/>
        <v>0</v>
      </c>
      <c r="Z86" s="260" t="b">
        <f t="shared" si="48"/>
        <v>0</v>
      </c>
      <c r="AA86" s="260" t="b">
        <f t="shared" si="49"/>
        <v>0</v>
      </c>
      <c r="AB86" s="260" t="b">
        <f t="shared" si="50"/>
        <v>0</v>
      </c>
      <c r="AC86" s="260" t="b">
        <f t="shared" si="51"/>
        <v>0</v>
      </c>
      <c r="AD86" s="260" t="b">
        <f t="shared" si="52"/>
        <v>0</v>
      </c>
      <c r="AE86" s="260" t="b">
        <f t="shared" si="53"/>
        <v>0</v>
      </c>
    </row>
    <row r="87" spans="1:31" ht="19.5" customHeight="1">
      <c r="A87" s="245" t="s">
        <v>9</v>
      </c>
      <c r="B87" s="245" t="s">
        <v>13</v>
      </c>
      <c r="C87" s="245" t="s">
        <v>22</v>
      </c>
      <c r="D87" s="245" t="s">
        <v>570</v>
      </c>
      <c r="E87" s="245" t="str">
        <f t="shared" si="36"/>
        <v xml:space="preserve"> Research into Professional Accounting Standards</v>
      </c>
      <c r="F87" s="245" t="s">
        <v>23</v>
      </c>
      <c r="G87" s="245" t="s">
        <v>208</v>
      </c>
      <c r="H87" s="246" t="s">
        <v>212</v>
      </c>
      <c r="I87" s="243">
        <f t="shared" si="37"/>
        <v>0.56944444444444442</v>
      </c>
      <c r="J87" s="243">
        <f t="shared" si="38"/>
        <v>0.63194444444444442</v>
      </c>
      <c r="K87" s="243"/>
      <c r="L87" s="245" t="s">
        <v>10</v>
      </c>
      <c r="M87" s="245" t="s">
        <v>15</v>
      </c>
      <c r="N87" s="245"/>
      <c r="O87" s="3">
        <v>2.5</v>
      </c>
      <c r="P87" s="252">
        <f t="shared" si="39"/>
        <v>8</v>
      </c>
      <c r="Q87" s="252">
        <f t="shared" si="40"/>
        <v>16</v>
      </c>
      <c r="R87" s="252" t="str">
        <f t="shared" si="41"/>
        <v xml:space="preserve">SB.MSA </v>
      </c>
      <c r="S87" s="252" t="str" cm="1">
        <f t="array" ref="S87">_xlfn.IFS($T87,$T$1,$U87,$U$1,$V87,$V$1,$W87,$W$1,$X87,$X$1,$Y87,$Y$1,$Z87,$Z$1,$AA87,$AA$1,$AB87,$AB$1,$AC87,$AC$1,$AD87,$AD$1,$AE87,$AE$1)</f>
        <v>MSA</v>
      </c>
      <c r="T87" s="260" t="b">
        <f t="shared" si="42"/>
        <v>0</v>
      </c>
      <c r="U87" s="260" t="b">
        <f t="shared" si="43"/>
        <v>0</v>
      </c>
      <c r="V87" s="260" t="b">
        <f t="shared" si="44"/>
        <v>1</v>
      </c>
      <c r="W87" s="260" t="b">
        <f t="shared" si="45"/>
        <v>0</v>
      </c>
      <c r="X87" s="260" t="b">
        <f t="shared" si="46"/>
        <v>0</v>
      </c>
      <c r="Y87" s="260" t="b">
        <f t="shared" si="47"/>
        <v>0</v>
      </c>
      <c r="Z87" s="260" t="b">
        <f t="shared" si="48"/>
        <v>0</v>
      </c>
      <c r="AA87" s="260" t="b">
        <f t="shared" si="49"/>
        <v>0</v>
      </c>
      <c r="AB87" s="260" t="b">
        <f t="shared" si="50"/>
        <v>0</v>
      </c>
      <c r="AC87" s="260" t="b">
        <f t="shared" si="51"/>
        <v>0</v>
      </c>
      <c r="AD87" s="260" t="b">
        <f t="shared" si="52"/>
        <v>0</v>
      </c>
      <c r="AE87" s="260" t="b">
        <f t="shared" si="53"/>
        <v>0</v>
      </c>
    </row>
    <row r="88" spans="1:31" ht="19.5" customHeight="1">
      <c r="A88" s="245" t="s">
        <v>236</v>
      </c>
      <c r="B88" s="245" t="s">
        <v>13</v>
      </c>
      <c r="C88" s="245" t="s">
        <v>57</v>
      </c>
      <c r="D88" s="245" t="s">
        <v>575</v>
      </c>
      <c r="E88" s="245" t="str">
        <f t="shared" si="36"/>
        <v xml:space="preserve"> Info Systems for Management-Lab</v>
      </c>
      <c r="F88" s="245"/>
      <c r="G88" s="245" t="s">
        <v>214</v>
      </c>
      <c r="H88" s="245" t="s">
        <v>212</v>
      </c>
      <c r="I88" s="243">
        <f t="shared" si="37"/>
        <v>0.56944444444444442</v>
      </c>
      <c r="J88" s="243">
        <f t="shared" si="38"/>
        <v>0.63194444444444442</v>
      </c>
      <c r="K88" s="243"/>
      <c r="L88" s="245" t="s">
        <v>18</v>
      </c>
      <c r="M88" s="245" t="s">
        <v>15</v>
      </c>
      <c r="N88" s="245" t="s">
        <v>202</v>
      </c>
      <c r="O88" s="3">
        <v>0</v>
      </c>
      <c r="P88" s="252">
        <f t="shared" si="39"/>
        <v>8</v>
      </c>
      <c r="Q88" s="252">
        <f t="shared" si="40"/>
        <v>19</v>
      </c>
      <c r="R88" s="252" t="str">
        <f t="shared" si="41"/>
        <v xml:space="preserve">SB.MBA1.L </v>
      </c>
      <c r="S88" s="252" t="str" cm="1">
        <f t="array" ref="S88">_xlfn.IFS($T88,$T$1,$U88,$U$1,$V88,$V$1,$W88,$W$1,$X88,$X$1,$Y88,$Y$1,$Z88,$Z$1,$AA88,$AA$1,$AB88,$AB$1,$AC88,$AC$1,$AD88,$AD$1,$AE88,$AE$1)</f>
        <v>MBA</v>
      </c>
      <c r="T88" s="252" t="b">
        <f t="shared" si="42"/>
        <v>1</v>
      </c>
      <c r="U88" s="252" t="b">
        <f t="shared" si="43"/>
        <v>0</v>
      </c>
      <c r="V88" s="252" t="b">
        <f t="shared" si="44"/>
        <v>0</v>
      </c>
      <c r="W88" s="252" t="b">
        <f t="shared" si="45"/>
        <v>0</v>
      </c>
      <c r="X88" s="252" t="b">
        <f t="shared" si="46"/>
        <v>0</v>
      </c>
      <c r="Y88" s="252" t="b">
        <f t="shared" si="47"/>
        <v>0</v>
      </c>
      <c r="Z88" s="252" t="b">
        <f t="shared" si="48"/>
        <v>0</v>
      </c>
      <c r="AA88" s="252" t="b">
        <f t="shared" si="49"/>
        <v>0</v>
      </c>
      <c r="AB88" s="252" t="b">
        <f t="shared" si="50"/>
        <v>0</v>
      </c>
      <c r="AC88" s="252" t="b">
        <f t="shared" si="51"/>
        <v>0</v>
      </c>
      <c r="AD88" s="252" t="b">
        <f t="shared" si="52"/>
        <v>0</v>
      </c>
      <c r="AE88" s="252" t="b">
        <f t="shared" si="53"/>
        <v>0</v>
      </c>
    </row>
    <row r="89" spans="1:31" ht="19.5" customHeight="1">
      <c r="A89" s="245" t="s">
        <v>96</v>
      </c>
      <c r="B89" s="245" t="s">
        <v>13</v>
      </c>
      <c r="C89" s="245" t="s">
        <v>100</v>
      </c>
      <c r="D89" s="245" t="s">
        <v>586</v>
      </c>
      <c r="E89" s="245" t="str">
        <f t="shared" si="36"/>
        <v xml:space="preserve"> Quantitative Finance with Python-LAB</v>
      </c>
      <c r="F89" s="245"/>
      <c r="G89" s="245" t="s">
        <v>214</v>
      </c>
      <c r="H89" s="245" t="s">
        <v>222</v>
      </c>
      <c r="I89" s="243">
        <f t="shared" si="37"/>
        <v>0.56944444444444442</v>
      </c>
      <c r="J89" s="243">
        <f t="shared" si="38"/>
        <v>0.61111111111111105</v>
      </c>
      <c r="K89" s="243"/>
      <c r="L89" s="245" t="s">
        <v>18</v>
      </c>
      <c r="M89" s="245" t="s">
        <v>15</v>
      </c>
      <c r="N89" s="245" t="s">
        <v>202</v>
      </c>
      <c r="O89" s="3">
        <v>0</v>
      </c>
      <c r="P89" s="252">
        <f t="shared" si="39"/>
        <v>8</v>
      </c>
      <c r="Q89" s="252">
        <f t="shared" si="40"/>
        <v>19</v>
      </c>
      <c r="R89" s="252" t="str">
        <f t="shared" si="41"/>
        <v xml:space="preserve">SB.MSF1.L </v>
      </c>
      <c r="S89" s="252" t="str" cm="1">
        <f t="array" ref="S89">_xlfn.IFS($T89,$T$1,$U89,$U$1,$V89,$V$1,$W89,$W$1,$X89,$X$1,$Y89,$Y$1,$Z89,$Z$1,$AA89,$AA$1,$AB89,$AB$1,$AC89,$AC$1,$AD89,$AD$1,$AE89,$AE$1)</f>
        <v>MSF</v>
      </c>
      <c r="T89" s="252" t="b">
        <f t="shared" si="42"/>
        <v>0</v>
      </c>
      <c r="U89" s="252" t="b">
        <f t="shared" si="43"/>
        <v>1</v>
      </c>
      <c r="V89" s="252" t="b">
        <f t="shared" si="44"/>
        <v>0</v>
      </c>
      <c r="W89" s="252" t="b">
        <f t="shared" si="45"/>
        <v>0</v>
      </c>
      <c r="X89" s="252" t="b">
        <f t="shared" si="46"/>
        <v>0</v>
      </c>
      <c r="Y89" s="252" t="b">
        <f t="shared" si="47"/>
        <v>0</v>
      </c>
      <c r="Z89" s="252" t="b">
        <f t="shared" si="48"/>
        <v>0</v>
      </c>
      <c r="AA89" s="252" t="b">
        <f t="shared" si="49"/>
        <v>0</v>
      </c>
      <c r="AB89" s="252" t="b">
        <f t="shared" si="50"/>
        <v>0</v>
      </c>
      <c r="AC89" s="252" t="b">
        <f t="shared" si="51"/>
        <v>0</v>
      </c>
      <c r="AD89" s="252" t="b">
        <f t="shared" si="52"/>
        <v>0</v>
      </c>
      <c r="AE89" s="252" t="b">
        <f t="shared" si="53"/>
        <v>0</v>
      </c>
    </row>
    <row r="90" spans="1:31" ht="19.5" customHeight="1">
      <c r="A90" s="245" t="s">
        <v>236</v>
      </c>
      <c r="B90" s="245" t="s">
        <v>13</v>
      </c>
      <c r="C90" s="245" t="s">
        <v>63</v>
      </c>
      <c r="D90" s="245" t="s">
        <v>579</v>
      </c>
      <c r="E90" s="245" t="str">
        <f t="shared" si="36"/>
        <v xml:space="preserve"> Big Data</v>
      </c>
      <c r="F90" s="245" t="s">
        <v>61</v>
      </c>
      <c r="G90" s="245" t="s">
        <v>211</v>
      </c>
      <c r="H90" s="245" t="s">
        <v>212</v>
      </c>
      <c r="I90" s="243">
        <f t="shared" si="37"/>
        <v>0.56944444444444442</v>
      </c>
      <c r="J90" s="243">
        <f t="shared" si="38"/>
        <v>0.63194444444444442</v>
      </c>
      <c r="K90" s="243"/>
      <c r="L90" s="245" t="s">
        <v>10</v>
      </c>
      <c r="M90" s="245" t="s">
        <v>15</v>
      </c>
      <c r="N90" s="245" t="s">
        <v>202</v>
      </c>
      <c r="O90" s="3">
        <v>2.5</v>
      </c>
      <c r="P90" s="252">
        <f t="shared" si="39"/>
        <v>8</v>
      </c>
      <c r="Q90" s="252">
        <f t="shared" si="40"/>
        <v>18</v>
      </c>
      <c r="R90" s="252" t="str">
        <f t="shared" si="41"/>
        <v xml:space="preserve">SB.ELCT2 </v>
      </c>
      <c r="S90" s="252" t="str" cm="1">
        <f t="array" ref="S90">_xlfn.IFS($T90,$T$1,$U90,$U$1,$V90,$V$1,$W90,$W$1,$X90,$X$1,$Y90,$Y$1,$Z90,$Z$1,$AA90,$AA$1,$AB90,$AB$1,$AC90,$AC$1,$AD90,$AD$1,$AE90,$AE$1)</f>
        <v>Elective</v>
      </c>
      <c r="T90" s="252" t="b">
        <f t="shared" si="42"/>
        <v>0</v>
      </c>
      <c r="U90" s="252" t="b">
        <f t="shared" si="43"/>
        <v>0</v>
      </c>
      <c r="V90" s="252" t="b">
        <f t="shared" si="44"/>
        <v>0</v>
      </c>
      <c r="W90" s="252" t="b">
        <f t="shared" si="45"/>
        <v>0</v>
      </c>
      <c r="X90" s="252" t="b">
        <f t="shared" si="46"/>
        <v>0</v>
      </c>
      <c r="Y90" s="252" t="b">
        <f t="shared" si="47"/>
        <v>0</v>
      </c>
      <c r="Z90" s="252" t="b">
        <f t="shared" si="48"/>
        <v>0</v>
      </c>
      <c r="AA90" s="252" t="b">
        <f t="shared" si="49"/>
        <v>0</v>
      </c>
      <c r="AB90" s="252" t="b">
        <f t="shared" si="50"/>
        <v>0</v>
      </c>
      <c r="AC90" s="252" t="b">
        <f t="shared" si="51"/>
        <v>1</v>
      </c>
      <c r="AD90" s="252" t="b">
        <f t="shared" si="52"/>
        <v>0</v>
      </c>
      <c r="AE90" s="252" t="b">
        <f t="shared" si="53"/>
        <v>0</v>
      </c>
    </row>
    <row r="91" spans="1:31" ht="19.5" customHeight="1">
      <c r="A91" s="245" t="s">
        <v>147</v>
      </c>
      <c r="B91" s="245" t="s">
        <v>13</v>
      </c>
      <c r="C91" s="245" t="s">
        <v>148</v>
      </c>
      <c r="D91" s="245" t="s">
        <v>600</v>
      </c>
      <c r="E91" s="245" t="str">
        <f t="shared" si="36"/>
        <v xml:space="preserve"> Interpersonal Persuasion</v>
      </c>
      <c r="F91" s="245" t="s">
        <v>146</v>
      </c>
      <c r="G91" s="245" t="s">
        <v>211</v>
      </c>
      <c r="H91" s="245" t="s">
        <v>227</v>
      </c>
      <c r="I91" s="243">
        <f t="shared" si="37"/>
        <v>0.56944444444444442</v>
      </c>
      <c r="J91" s="243">
        <f t="shared" si="38"/>
        <v>0.65972222222222221</v>
      </c>
      <c r="K91" s="243"/>
      <c r="L91" s="245" t="s">
        <v>10</v>
      </c>
      <c r="M91" s="245" t="s">
        <v>15</v>
      </c>
      <c r="N91" s="245"/>
      <c r="O91" s="3">
        <v>2.5</v>
      </c>
      <c r="P91" s="252">
        <f t="shared" si="39"/>
        <v>8</v>
      </c>
      <c r="Q91" s="252">
        <f t="shared" si="40"/>
        <v>17</v>
      </c>
      <c r="R91" s="252" t="str">
        <f t="shared" si="41"/>
        <v xml:space="preserve">SB.MBA2 </v>
      </c>
      <c r="S91" s="252" t="str" cm="1">
        <f t="array" ref="S91">_xlfn.IFS($T91,$T$1,$U91,$U$1,$V91,$V$1,$W91,$W$1,$X91,$X$1,$Y91,$Y$1,$Z91,$Z$1,$AA91,$AA$1,$AB91,$AB$1,$AC91,$AC$1,$AD91,$AD$1,$AE91,$AE$1)</f>
        <v>MBA</v>
      </c>
      <c r="T91" s="260" t="b">
        <f t="shared" si="42"/>
        <v>1</v>
      </c>
      <c r="U91" s="260" t="b">
        <f t="shared" si="43"/>
        <v>0</v>
      </c>
      <c r="V91" s="260" t="b">
        <f t="shared" si="44"/>
        <v>0</v>
      </c>
      <c r="W91" s="260" t="b">
        <f t="shared" si="45"/>
        <v>0</v>
      </c>
      <c r="X91" s="260" t="b">
        <f t="shared" si="46"/>
        <v>0</v>
      </c>
      <c r="Y91" s="260" t="b">
        <f t="shared" si="47"/>
        <v>0</v>
      </c>
      <c r="Z91" s="260" t="b">
        <f t="shared" si="48"/>
        <v>0</v>
      </c>
      <c r="AA91" s="260" t="b">
        <f t="shared" si="49"/>
        <v>0</v>
      </c>
      <c r="AB91" s="260" t="b">
        <f t="shared" si="50"/>
        <v>0</v>
      </c>
      <c r="AC91" s="260" t="b">
        <f t="shared" si="51"/>
        <v>0</v>
      </c>
      <c r="AD91" s="260" t="b">
        <f t="shared" si="52"/>
        <v>0</v>
      </c>
      <c r="AE91" s="260" t="b">
        <f t="shared" si="53"/>
        <v>0</v>
      </c>
    </row>
    <row r="92" spans="1:31" ht="19.5" customHeight="1">
      <c r="A92" s="245" t="s">
        <v>165</v>
      </c>
      <c r="B92" s="245" t="s">
        <v>13</v>
      </c>
      <c r="C92" s="245" t="s">
        <v>190</v>
      </c>
      <c r="D92" s="245" t="s">
        <v>610</v>
      </c>
      <c r="E92" s="245" t="str">
        <f t="shared" si="36"/>
        <v xml:space="preserve"> Core Research Topics In Quantitative Marketing</v>
      </c>
      <c r="F92" s="245" t="s">
        <v>191</v>
      </c>
      <c r="G92" s="245" t="s">
        <v>208</v>
      </c>
      <c r="H92" s="246" t="s">
        <v>229</v>
      </c>
      <c r="I92" s="243">
        <f t="shared" si="37"/>
        <v>0.58333333333333337</v>
      </c>
      <c r="J92" s="243">
        <f t="shared" si="38"/>
        <v>0.67361111111111116</v>
      </c>
      <c r="K92" s="243"/>
      <c r="L92" s="245" t="s">
        <v>10</v>
      </c>
      <c r="M92" s="245" t="s">
        <v>15</v>
      </c>
      <c r="N92" s="245" t="s">
        <v>203</v>
      </c>
      <c r="O92" s="3">
        <v>3</v>
      </c>
      <c r="P92" s="252">
        <f t="shared" si="39"/>
        <v>8</v>
      </c>
      <c r="Q92" s="252">
        <f t="shared" si="40"/>
        <v>16</v>
      </c>
      <c r="R92" s="252" t="str">
        <f t="shared" si="41"/>
        <v xml:space="preserve">SB.PHD </v>
      </c>
      <c r="S92" s="252" t="str" cm="1">
        <f t="array" ref="S92">_xlfn.IFS($T92,$T$1,$U92,$U$1,$V92,$V$1,$W92,$W$1,$X92,$X$1,$Y92,$Y$1,$Z92,$Z$1,$AA92,$AA$1,$AB92,$AB$1,$AC92,$AC$1,$AD92,$AD$1,$AE92,$AE$1)</f>
        <v>PHD</v>
      </c>
      <c r="T92" s="260" t="b">
        <f t="shared" si="42"/>
        <v>0</v>
      </c>
      <c r="U92" s="260" t="b">
        <f t="shared" si="43"/>
        <v>0</v>
      </c>
      <c r="V92" s="260" t="b">
        <f t="shared" si="44"/>
        <v>0</v>
      </c>
      <c r="W92" s="260" t="b">
        <f t="shared" si="45"/>
        <v>0</v>
      </c>
      <c r="X92" s="260" t="b">
        <f t="shared" si="46"/>
        <v>0</v>
      </c>
      <c r="Y92" s="260" t="b">
        <f t="shared" si="47"/>
        <v>0</v>
      </c>
      <c r="Z92" s="260" t="b">
        <f t="shared" si="48"/>
        <v>0</v>
      </c>
      <c r="AA92" s="260" t="b">
        <f t="shared" si="49"/>
        <v>0</v>
      </c>
      <c r="AB92" s="260" t="b">
        <f t="shared" si="50"/>
        <v>1</v>
      </c>
      <c r="AC92" s="260" t="b">
        <f t="shared" si="51"/>
        <v>0</v>
      </c>
      <c r="AD92" s="260" t="b">
        <f t="shared" si="52"/>
        <v>0</v>
      </c>
      <c r="AE92" s="260" t="b">
        <f t="shared" si="53"/>
        <v>0</v>
      </c>
    </row>
    <row r="93" spans="1:31" ht="19.5" customHeight="1">
      <c r="A93" s="245" t="s">
        <v>96</v>
      </c>
      <c r="B93" s="245" t="s">
        <v>13</v>
      </c>
      <c r="C93" s="245" t="s">
        <v>102</v>
      </c>
      <c r="D93" s="245" t="s">
        <v>588</v>
      </c>
      <c r="E93" s="245" t="str">
        <f t="shared" si="36"/>
        <v xml:space="preserve"> Quantitative Finance with Python-LAB</v>
      </c>
      <c r="F93" s="245"/>
      <c r="G93" s="245" t="s">
        <v>214</v>
      </c>
      <c r="H93" s="245" t="s">
        <v>225</v>
      </c>
      <c r="I93" s="243">
        <f t="shared" si="37"/>
        <v>0.61805555555555558</v>
      </c>
      <c r="J93" s="243">
        <f t="shared" si="38"/>
        <v>0.65972222222222221</v>
      </c>
      <c r="K93" s="243"/>
      <c r="L93" s="245" t="s">
        <v>18</v>
      </c>
      <c r="M93" s="245" t="s">
        <v>15</v>
      </c>
      <c r="N93" s="245" t="s">
        <v>202</v>
      </c>
      <c r="O93" s="3">
        <v>0</v>
      </c>
      <c r="P93" s="252">
        <f t="shared" si="39"/>
        <v>8</v>
      </c>
      <c r="Q93" s="252">
        <f t="shared" si="40"/>
        <v>19</v>
      </c>
      <c r="R93" s="252" t="str">
        <f t="shared" si="41"/>
        <v xml:space="preserve">SB.MSF2.L </v>
      </c>
      <c r="S93" s="252" t="str" cm="1">
        <f t="array" ref="S93">_xlfn.IFS($T93,$T$1,$U93,$U$1,$V93,$V$1,$W93,$W$1,$X93,$X$1,$Y93,$Y$1,$Z93,$Z$1,$AA93,$AA$1,$AB93,$AB$1,$AC93,$AC$1,$AD93,$AD$1,$AE93,$AE$1)</f>
        <v>MSF</v>
      </c>
      <c r="T93" s="252" t="b">
        <f t="shared" si="42"/>
        <v>0</v>
      </c>
      <c r="U93" s="252" t="b">
        <f t="shared" si="43"/>
        <v>1</v>
      </c>
      <c r="V93" s="252" t="b">
        <f t="shared" si="44"/>
        <v>0</v>
      </c>
      <c r="W93" s="252" t="b">
        <f t="shared" si="45"/>
        <v>0</v>
      </c>
      <c r="X93" s="252" t="b">
        <f t="shared" si="46"/>
        <v>0</v>
      </c>
      <c r="Y93" s="252" t="b">
        <f t="shared" si="47"/>
        <v>0</v>
      </c>
      <c r="Z93" s="252" t="b">
        <f t="shared" si="48"/>
        <v>0</v>
      </c>
      <c r="AA93" s="252" t="b">
        <f t="shared" si="49"/>
        <v>0</v>
      </c>
      <c r="AB93" s="252" t="b">
        <f t="shared" si="50"/>
        <v>0</v>
      </c>
      <c r="AC93" s="252" t="b">
        <f t="shared" si="51"/>
        <v>0</v>
      </c>
      <c r="AD93" s="252" t="b">
        <f t="shared" si="52"/>
        <v>0</v>
      </c>
      <c r="AE93" s="252" t="b">
        <f t="shared" si="53"/>
        <v>0</v>
      </c>
    </row>
    <row r="94" spans="1:31" ht="19.5" customHeight="1">
      <c r="A94" s="245" t="s">
        <v>96</v>
      </c>
      <c r="B94" s="245" t="s">
        <v>13</v>
      </c>
      <c r="C94" s="245" t="s">
        <v>97</v>
      </c>
      <c r="D94" s="245" t="s">
        <v>584</v>
      </c>
      <c r="E94" s="245" t="str">
        <f t="shared" si="36"/>
        <v xml:space="preserve"> Corporate Finance</v>
      </c>
      <c r="F94" s="245" t="s">
        <v>35</v>
      </c>
      <c r="G94" s="245" t="s">
        <v>210</v>
      </c>
      <c r="H94" s="246" t="s">
        <v>207</v>
      </c>
      <c r="I94" s="243">
        <f t="shared" si="37"/>
        <v>0.73611111111111116</v>
      </c>
      <c r="J94" s="243">
        <f t="shared" si="38"/>
        <v>0.875</v>
      </c>
      <c r="K94" s="243"/>
      <c r="L94" s="245" t="s">
        <v>10</v>
      </c>
      <c r="M94" s="245" t="s">
        <v>15</v>
      </c>
      <c r="N94" s="245" t="s">
        <v>202</v>
      </c>
      <c r="O94" s="3">
        <v>2.5</v>
      </c>
      <c r="P94" s="252">
        <f t="shared" si="39"/>
        <v>8</v>
      </c>
      <c r="Q94" s="252">
        <f t="shared" si="40"/>
        <v>17</v>
      </c>
      <c r="R94" s="252" t="str">
        <f t="shared" si="41"/>
        <v xml:space="preserve">SB.ELCT </v>
      </c>
      <c r="S94" s="252" t="str" cm="1">
        <f t="array" ref="S94">_xlfn.IFS($T94,$T$1,$U94,$U$1,$V94,$V$1,$W94,$W$1,$X94,$X$1,$Y94,$Y$1,$Z94,$Z$1,$AA94,$AA$1,$AB94,$AB$1,$AC94,$AC$1,$AD94,$AD$1,$AE94,$AE$1)</f>
        <v>Elective</v>
      </c>
      <c r="T94" s="252" t="b">
        <f t="shared" si="42"/>
        <v>0</v>
      </c>
      <c r="U94" s="252" t="b">
        <f t="shared" si="43"/>
        <v>0</v>
      </c>
      <c r="V94" s="252" t="b">
        <f t="shared" si="44"/>
        <v>0</v>
      </c>
      <c r="W94" s="252" t="b">
        <f t="shared" si="45"/>
        <v>0</v>
      </c>
      <c r="X94" s="252" t="b">
        <f t="shared" si="46"/>
        <v>0</v>
      </c>
      <c r="Y94" s="252" t="b">
        <f t="shared" si="47"/>
        <v>0</v>
      </c>
      <c r="Z94" s="252" t="b">
        <f t="shared" si="48"/>
        <v>0</v>
      </c>
      <c r="AA94" s="252" t="b">
        <f t="shared" si="49"/>
        <v>0</v>
      </c>
      <c r="AB94" s="252" t="b">
        <f t="shared" si="50"/>
        <v>0</v>
      </c>
      <c r="AC94" s="252" t="b">
        <f t="shared" si="51"/>
        <v>1</v>
      </c>
      <c r="AD94" s="252" t="b">
        <f t="shared" si="52"/>
        <v>0</v>
      </c>
      <c r="AE94" s="252" t="b">
        <f t="shared" si="53"/>
        <v>0</v>
      </c>
    </row>
    <row r="95" spans="1:31" ht="19.5" customHeight="1">
      <c r="A95" s="245" t="s">
        <v>165</v>
      </c>
      <c r="B95" s="245" t="s">
        <v>13</v>
      </c>
      <c r="C95" s="245" t="s">
        <v>166</v>
      </c>
      <c r="D95" s="245" t="s">
        <v>604</v>
      </c>
      <c r="E95" s="245" t="str">
        <f t="shared" si="36"/>
        <v xml:space="preserve"> Marketing Research</v>
      </c>
      <c r="F95" s="245" t="s">
        <v>167</v>
      </c>
      <c r="G95" s="245" t="s">
        <v>210</v>
      </c>
      <c r="H95" s="246" t="s">
        <v>207</v>
      </c>
      <c r="I95" s="243">
        <f t="shared" si="37"/>
        <v>0.73611111111111116</v>
      </c>
      <c r="J95" s="243">
        <f t="shared" si="38"/>
        <v>0.875</v>
      </c>
      <c r="K95" s="243"/>
      <c r="L95" s="245" t="s">
        <v>10</v>
      </c>
      <c r="M95" s="245" t="s">
        <v>15</v>
      </c>
      <c r="N95" s="245" t="s">
        <v>202</v>
      </c>
      <c r="O95" s="3">
        <v>2.5</v>
      </c>
      <c r="P95" s="252">
        <f t="shared" si="39"/>
        <v>8</v>
      </c>
      <c r="Q95" s="252">
        <f t="shared" si="40"/>
        <v>17</v>
      </c>
      <c r="R95" s="252" t="str">
        <f t="shared" si="41"/>
        <v xml:space="preserve">SB.ELCT </v>
      </c>
      <c r="S95" s="252" t="str" cm="1">
        <f t="array" ref="S95">_xlfn.IFS($T95,$T$1,$U95,$U$1,$V95,$V$1,$W95,$W$1,$X95,$X$1,$Y95,$Y$1,$Z95,$Z$1,$AA95,$AA$1,$AB95,$AB$1,$AC95,$AC$1,$AD95,$AD$1,$AE95,$AE$1)</f>
        <v>Elective</v>
      </c>
      <c r="T95" s="260" t="b">
        <f t="shared" si="42"/>
        <v>0</v>
      </c>
      <c r="U95" s="260" t="b">
        <f t="shared" si="43"/>
        <v>0</v>
      </c>
      <c r="V95" s="260" t="b">
        <f t="shared" si="44"/>
        <v>0</v>
      </c>
      <c r="W95" s="260" t="b">
        <f t="shared" si="45"/>
        <v>0</v>
      </c>
      <c r="X95" s="260" t="b">
        <f t="shared" si="46"/>
        <v>0</v>
      </c>
      <c r="Y95" s="260" t="b">
        <f t="shared" si="47"/>
        <v>0</v>
      </c>
      <c r="Z95" s="260" t="b">
        <f t="shared" si="48"/>
        <v>0</v>
      </c>
      <c r="AA95" s="260" t="b">
        <f t="shared" si="49"/>
        <v>0</v>
      </c>
      <c r="AB95" s="260" t="b">
        <f t="shared" si="50"/>
        <v>0</v>
      </c>
      <c r="AC95" s="260" t="b">
        <f t="shared" si="51"/>
        <v>1</v>
      </c>
      <c r="AD95" s="260" t="b">
        <f t="shared" si="52"/>
        <v>0</v>
      </c>
      <c r="AE95" s="260" t="b">
        <f t="shared" si="53"/>
        <v>0</v>
      </c>
    </row>
    <row r="96" spans="1:31" ht="19.5" customHeight="1">
      <c r="A96" s="245" t="s">
        <v>194</v>
      </c>
      <c r="B96" s="245" t="s">
        <v>13</v>
      </c>
      <c r="C96" s="245" t="s">
        <v>198</v>
      </c>
      <c r="D96" s="245" t="s">
        <v>612</v>
      </c>
      <c r="E96" s="245" t="str">
        <f t="shared" si="36"/>
        <v xml:space="preserve"> Project Management</v>
      </c>
      <c r="F96" s="245" t="s">
        <v>76</v>
      </c>
      <c r="G96" s="245" t="s">
        <v>210</v>
      </c>
      <c r="H96" s="245" t="s">
        <v>207</v>
      </c>
      <c r="I96" s="243">
        <f t="shared" si="37"/>
        <v>0.73611111111111116</v>
      </c>
      <c r="J96" s="243">
        <f t="shared" si="38"/>
        <v>0.875</v>
      </c>
      <c r="K96" s="243"/>
      <c r="L96" s="245" t="s">
        <v>10</v>
      </c>
      <c r="M96" s="245" t="s">
        <v>15</v>
      </c>
      <c r="N96" s="245" t="s">
        <v>202</v>
      </c>
      <c r="O96" s="3">
        <v>2.5</v>
      </c>
      <c r="P96" s="252">
        <f t="shared" si="39"/>
        <v>8</v>
      </c>
      <c r="Q96" s="252">
        <f t="shared" si="40"/>
        <v>17</v>
      </c>
      <c r="R96" s="252" t="str">
        <f t="shared" si="41"/>
        <v xml:space="preserve">SB.ELCT </v>
      </c>
      <c r="S96" s="252" t="str" cm="1">
        <f t="array" ref="S96">_xlfn.IFS($T96,$T$1,$U96,$U$1,$V96,$V$1,$W96,$W$1,$X96,$X$1,$Y96,$Y$1,$Z96,$Z$1,$AA96,$AA$1,$AB96,$AB$1,$AC96,$AC$1,$AD96,$AD$1,$AE96,$AE$1)</f>
        <v>Elective</v>
      </c>
      <c r="T96" s="260" t="b">
        <f t="shared" si="42"/>
        <v>0</v>
      </c>
      <c r="U96" s="260" t="b">
        <f t="shared" si="43"/>
        <v>0</v>
      </c>
      <c r="V96" s="260" t="b">
        <f t="shared" si="44"/>
        <v>0</v>
      </c>
      <c r="W96" s="260" t="b">
        <f t="shared" si="45"/>
        <v>0</v>
      </c>
      <c r="X96" s="260" t="b">
        <f t="shared" si="46"/>
        <v>0</v>
      </c>
      <c r="Y96" s="260" t="b">
        <f t="shared" si="47"/>
        <v>0</v>
      </c>
      <c r="Z96" s="260" t="b">
        <f t="shared" si="48"/>
        <v>0</v>
      </c>
      <c r="AA96" s="260" t="b">
        <f t="shared" si="49"/>
        <v>0</v>
      </c>
      <c r="AB96" s="260" t="b">
        <f t="shared" si="50"/>
        <v>0</v>
      </c>
      <c r="AC96" s="260" t="b">
        <f t="shared" si="51"/>
        <v>1</v>
      </c>
      <c r="AD96" s="260" t="b">
        <f t="shared" si="52"/>
        <v>0</v>
      </c>
      <c r="AE96" s="260" t="b">
        <f t="shared" si="53"/>
        <v>0</v>
      </c>
    </row>
    <row r="97" spans="1:31" ht="19.5" customHeight="1">
      <c r="A97" s="245" t="s">
        <v>147</v>
      </c>
      <c r="B97" s="245" t="s">
        <v>13</v>
      </c>
      <c r="C97" s="245" t="s">
        <v>150</v>
      </c>
      <c r="D97" s="245" t="s">
        <v>601</v>
      </c>
      <c r="E97" s="245" t="str">
        <f t="shared" si="36"/>
        <v xml:space="preserve"> Communication for Professionals</v>
      </c>
      <c r="F97" s="245" t="s">
        <v>151</v>
      </c>
      <c r="G97" s="245" t="s">
        <v>210</v>
      </c>
      <c r="H97" s="246" t="s">
        <v>207</v>
      </c>
      <c r="I97" s="243">
        <f t="shared" si="37"/>
        <v>0.73611111111111116</v>
      </c>
      <c r="J97" s="243">
        <f t="shared" si="38"/>
        <v>0.875</v>
      </c>
      <c r="K97" s="243"/>
      <c r="L97" s="245" t="s">
        <v>10</v>
      </c>
      <c r="M97" s="245" t="s">
        <v>15</v>
      </c>
      <c r="N97" s="245"/>
      <c r="O97" s="3">
        <v>2.5</v>
      </c>
      <c r="P97" s="252">
        <f t="shared" si="39"/>
        <v>8</v>
      </c>
      <c r="Q97" s="252">
        <f t="shared" si="40"/>
        <v>17</v>
      </c>
      <c r="R97" s="252" t="str">
        <f t="shared" si="41"/>
        <v xml:space="preserve">SB.MBA1 </v>
      </c>
      <c r="S97" s="252" t="str" cm="1">
        <f t="array" ref="S97">_xlfn.IFS($T97,$T$1,$U97,$U$1,$V97,$V$1,$W97,$W$1,$X97,$X$1,$Y97,$Y$1,$Z97,$Z$1,$AA97,$AA$1,$AB97,$AB$1,$AC97,$AC$1,$AD97,$AD$1,$AE97,$AE$1)</f>
        <v>MBA</v>
      </c>
      <c r="T97" s="252" t="b">
        <f t="shared" si="42"/>
        <v>1</v>
      </c>
      <c r="U97" s="252" t="b">
        <f t="shared" si="43"/>
        <v>0</v>
      </c>
      <c r="V97" s="252" t="b">
        <f t="shared" si="44"/>
        <v>0</v>
      </c>
      <c r="W97" s="252" t="b">
        <f t="shared" si="45"/>
        <v>0</v>
      </c>
      <c r="X97" s="252" t="b">
        <f t="shared" si="46"/>
        <v>0</v>
      </c>
      <c r="Y97" s="252" t="b">
        <f t="shared" si="47"/>
        <v>0</v>
      </c>
      <c r="Z97" s="252" t="b">
        <f t="shared" si="48"/>
        <v>0</v>
      </c>
      <c r="AA97" s="252" t="b">
        <f t="shared" si="49"/>
        <v>0</v>
      </c>
      <c r="AB97" s="252" t="b">
        <f t="shared" si="50"/>
        <v>0</v>
      </c>
      <c r="AC97" s="252" t="b">
        <f t="shared" si="51"/>
        <v>0</v>
      </c>
      <c r="AD97" s="252" t="b">
        <f t="shared" si="52"/>
        <v>0</v>
      </c>
      <c r="AE97" s="252" t="b">
        <f t="shared" si="53"/>
        <v>0</v>
      </c>
    </row>
    <row r="98" spans="1:31" ht="19.5" customHeight="1">
      <c r="A98" s="245" t="s">
        <v>96</v>
      </c>
      <c r="B98" s="245" t="s">
        <v>13</v>
      </c>
      <c r="C98" s="245" t="s">
        <v>110</v>
      </c>
      <c r="D98" s="245" t="s">
        <v>591</v>
      </c>
      <c r="E98" s="245" t="str">
        <f t="shared" ref="E98:E132" si="54">MID($C98,$Q98+1,50)</f>
        <v xml:space="preserve"> Financial Technology</v>
      </c>
      <c r="F98" s="245" t="s">
        <v>111</v>
      </c>
      <c r="G98" s="245" t="s">
        <v>214</v>
      </c>
      <c r="H98" s="245" t="s">
        <v>207</v>
      </c>
      <c r="I98" s="243">
        <f t="shared" ref="I98:I129" si="55">IFERROR(TIMEVALUE(LEFT(H98,9)),"")</f>
        <v>0.73611111111111116</v>
      </c>
      <c r="J98" s="243">
        <f t="shared" ref="J98:J132" si="56">IFERROR(TIMEVALUE(RIGHT(H98,8)),"")</f>
        <v>0.875</v>
      </c>
      <c r="K98" s="243"/>
      <c r="L98" s="245" t="s">
        <v>10</v>
      </c>
      <c r="M98" s="245" t="s">
        <v>15</v>
      </c>
      <c r="N98" s="245" t="s">
        <v>202</v>
      </c>
      <c r="O98" s="3">
        <v>2.5</v>
      </c>
      <c r="P98" s="252">
        <f t="shared" ref="P98:P128" si="57">FIND("-",C98)</f>
        <v>8</v>
      </c>
      <c r="Q98" s="252">
        <f t="shared" ref="Q98:Q128" si="58">FIND("-",C98,(P98+1))</f>
        <v>17</v>
      </c>
      <c r="R98" s="252" t="str">
        <f t="shared" ref="R98:R128" si="59">MID(C98,P98+1,(Q98-P98-1))</f>
        <v xml:space="preserve">SB.ELCT </v>
      </c>
      <c r="S98" s="252" t="str" cm="1">
        <f t="array" ref="S98">_xlfn.IFS($T98,$T$1,$U98,$U$1,$V98,$V$1,$W98,$W$1,$X98,$X$1,$Y98,$Y$1,$Z98,$Z$1,$AA98,$AA$1,$AB98,$AB$1,$AC98,$AC$1,$AD98,$AD$1,$AE98,$AE$1)</f>
        <v>Elective</v>
      </c>
      <c r="T98" s="252" t="b">
        <f t="shared" ref="T98:T132" si="60">ISNUMBER(SEARCH("MBA",$R98))</f>
        <v>0</v>
      </c>
      <c r="U98" s="252" t="b">
        <f t="shared" ref="U98:U132" si="61">ISNUMBER(SEARCH("MSF",$R98))</f>
        <v>0</v>
      </c>
      <c r="V98" s="252" t="b">
        <f t="shared" ref="V98:V132" si="62">ISNUMBER(SEARCH("MSA",$R98))</f>
        <v>0</v>
      </c>
      <c r="W98" s="252" t="b">
        <f t="shared" ref="W98:W132" si="63">OR((ISNUMBER(SEARCH("AN1",$R98))),(ISNUMBER(SEARCH("BUA",$R98))))</f>
        <v>0</v>
      </c>
      <c r="X98" s="252" t="b">
        <f t="shared" ref="X98:X132" si="64">OR((ISNUMBER(SEARCH("AN2",$R98))),(ISNUMBER(SEARCH("MKA",$R98))))</f>
        <v>0</v>
      </c>
      <c r="Y98" s="252" t="b">
        <f t="shared" ref="Y98:Y132" si="65">ISNUMBER(SEARCH("AIB",$R98))</f>
        <v>0</v>
      </c>
      <c r="Z98" s="252" t="b">
        <f t="shared" ref="Z98:Z132" si="66">ISNUMBER(SEARCH("AN3",$R98))</f>
        <v>0</v>
      </c>
      <c r="AA98" s="252" t="b">
        <f t="shared" ref="AA98:AA132" si="67">ISNUMBER(SEARCH("ONLBA",$R98))</f>
        <v>0</v>
      </c>
      <c r="AB98" s="252" t="b">
        <f t="shared" ref="AB98:AB132" si="68">ISNUMBER(SEARCH("PHD",$R98))</f>
        <v>0</v>
      </c>
      <c r="AC98" s="252" t="b">
        <f t="shared" ref="AC98:AC132" si="69">ISNUMBER(SEARCH("ELCT",$R98))</f>
        <v>1</v>
      </c>
      <c r="AD98" s="252" t="b">
        <f t="shared" ref="AD98:AD132" si="70">ISNUMBER(SEARCH("MMM",$R98))</f>
        <v>0</v>
      </c>
      <c r="AE98" s="252" t="b">
        <f t="shared" ref="AE98:AE132" si="71">ISNUMBER(SEARCH("EXP",$R98))</f>
        <v>0</v>
      </c>
    </row>
    <row r="99" spans="1:31" ht="19.5" customHeight="1">
      <c r="A99" s="245" t="s">
        <v>127</v>
      </c>
      <c r="B99" s="245" t="s">
        <v>13</v>
      </c>
      <c r="C99" s="245" t="s">
        <v>131</v>
      </c>
      <c r="D99" s="245" t="s">
        <v>594</v>
      </c>
      <c r="E99" s="245" t="str">
        <f t="shared" si="54"/>
        <v xml:space="preserve"> Bus Ethics &amp; Corp Soc Resp</v>
      </c>
      <c r="F99" s="245" t="s">
        <v>132</v>
      </c>
      <c r="G99" s="245" t="s">
        <v>214</v>
      </c>
      <c r="H99" s="245" t="s">
        <v>207</v>
      </c>
      <c r="I99" s="243">
        <f t="shared" si="55"/>
        <v>0.73611111111111116</v>
      </c>
      <c r="J99" s="243">
        <f t="shared" si="56"/>
        <v>0.875</v>
      </c>
      <c r="K99" s="243"/>
      <c r="L99" s="245" t="s">
        <v>10</v>
      </c>
      <c r="M99" s="245" t="s">
        <v>15</v>
      </c>
      <c r="N99" s="245"/>
      <c r="O99" s="3">
        <v>2.5</v>
      </c>
      <c r="P99" s="252">
        <f t="shared" si="57"/>
        <v>8</v>
      </c>
      <c r="Q99" s="252">
        <f t="shared" si="58"/>
        <v>17</v>
      </c>
      <c r="R99" s="252" t="str">
        <f t="shared" si="59"/>
        <v xml:space="preserve">SB.ELCT </v>
      </c>
      <c r="S99" s="252" t="str" cm="1">
        <f t="array" ref="S99">_xlfn.IFS($T99,$T$1,$U99,$U$1,$V99,$V$1,$W99,$W$1,$X99,$X$1,$Y99,$Y$1,$Z99,$Z$1,$AA99,$AA$1,$AB99,$AB$1,$AC99,$AC$1,$AD99,$AD$1,$AE99,$AE$1)</f>
        <v>Elective</v>
      </c>
      <c r="T99" s="260" t="b">
        <f t="shared" si="60"/>
        <v>0</v>
      </c>
      <c r="U99" s="260" t="b">
        <f t="shared" si="61"/>
        <v>0</v>
      </c>
      <c r="V99" s="260" t="b">
        <f t="shared" si="62"/>
        <v>0</v>
      </c>
      <c r="W99" s="260" t="b">
        <f t="shared" si="63"/>
        <v>0</v>
      </c>
      <c r="X99" s="260" t="b">
        <f t="shared" si="64"/>
        <v>0</v>
      </c>
      <c r="Y99" s="260" t="b">
        <f t="shared" si="65"/>
        <v>0</v>
      </c>
      <c r="Z99" s="260" t="b">
        <f t="shared" si="66"/>
        <v>0</v>
      </c>
      <c r="AA99" s="260" t="b">
        <f t="shared" si="67"/>
        <v>0</v>
      </c>
      <c r="AB99" s="260" t="b">
        <f t="shared" si="68"/>
        <v>0</v>
      </c>
      <c r="AC99" s="260" t="b">
        <f t="shared" si="69"/>
        <v>1</v>
      </c>
      <c r="AD99" s="260" t="b">
        <f t="shared" si="70"/>
        <v>0</v>
      </c>
      <c r="AE99" s="260" t="b">
        <f t="shared" si="71"/>
        <v>0</v>
      </c>
    </row>
    <row r="100" spans="1:31" ht="19.5" customHeight="1">
      <c r="A100" s="245" t="s">
        <v>139</v>
      </c>
      <c r="B100" s="245" t="s">
        <v>13</v>
      </c>
      <c r="C100" s="245" t="s">
        <v>142</v>
      </c>
      <c r="D100" s="245" t="s">
        <v>598</v>
      </c>
      <c r="E100" s="245" t="str">
        <f t="shared" si="54"/>
        <v xml:space="preserve"> Evolving Medical Markets</v>
      </c>
      <c r="F100" s="245" t="s">
        <v>138</v>
      </c>
      <c r="G100" s="245" t="s">
        <v>214</v>
      </c>
      <c r="H100" s="245" t="s">
        <v>207</v>
      </c>
      <c r="I100" s="243">
        <f t="shared" si="55"/>
        <v>0.73611111111111116</v>
      </c>
      <c r="J100" s="243">
        <f t="shared" si="56"/>
        <v>0.875</v>
      </c>
      <c r="K100" s="243"/>
      <c r="L100" s="245" t="s">
        <v>10</v>
      </c>
      <c r="M100" s="245" t="s">
        <v>232</v>
      </c>
      <c r="N100" s="245"/>
      <c r="O100" s="3">
        <v>2.5</v>
      </c>
      <c r="P100" s="252">
        <f t="shared" si="57"/>
        <v>8</v>
      </c>
      <c r="Q100" s="252">
        <f t="shared" si="58"/>
        <v>22</v>
      </c>
      <c r="R100" s="252" t="str">
        <f t="shared" si="59"/>
        <v xml:space="preserve">SB.ELCT.HYFX </v>
      </c>
      <c r="S100" s="252" t="str" cm="1">
        <f t="array" ref="S100">_xlfn.IFS($T100,$T$1,$U100,$U$1,$V100,$V$1,$W100,$W$1,$X100,$X$1,$Y100,$Y$1,$Z100,$Z$1,$AA100,$AA$1,$AB100,$AB$1,$AC100,$AC$1,$AD100,$AD$1,$AE100,$AE$1)</f>
        <v>Elective</v>
      </c>
      <c r="T100" s="260" t="b">
        <f t="shared" si="60"/>
        <v>0</v>
      </c>
      <c r="U100" s="260" t="b">
        <f t="shared" si="61"/>
        <v>0</v>
      </c>
      <c r="V100" s="260" t="b">
        <f t="shared" si="62"/>
        <v>0</v>
      </c>
      <c r="W100" s="260" t="b">
        <f t="shared" si="63"/>
        <v>0</v>
      </c>
      <c r="X100" s="260" t="b">
        <f t="shared" si="64"/>
        <v>0</v>
      </c>
      <c r="Y100" s="260" t="b">
        <f t="shared" si="65"/>
        <v>0</v>
      </c>
      <c r="Z100" s="260" t="b">
        <f t="shared" si="66"/>
        <v>0</v>
      </c>
      <c r="AA100" s="260" t="b">
        <f t="shared" si="67"/>
        <v>0</v>
      </c>
      <c r="AB100" s="260" t="b">
        <f t="shared" si="68"/>
        <v>0</v>
      </c>
      <c r="AC100" s="260" t="b">
        <f t="shared" si="69"/>
        <v>1</v>
      </c>
      <c r="AD100" s="260" t="b">
        <f t="shared" si="70"/>
        <v>0</v>
      </c>
      <c r="AE100" s="260" t="b">
        <f t="shared" si="71"/>
        <v>0</v>
      </c>
    </row>
    <row r="101" spans="1:31" ht="19.5" customHeight="1">
      <c r="A101" s="245" t="s">
        <v>147</v>
      </c>
      <c r="B101" s="245" t="s">
        <v>13</v>
      </c>
      <c r="C101" s="245" t="s">
        <v>153</v>
      </c>
      <c r="D101" s="245" t="s">
        <v>603</v>
      </c>
      <c r="E101" s="245" t="str">
        <f t="shared" si="54"/>
        <v xml:space="preserve"> Communication for Professionals</v>
      </c>
      <c r="F101" s="245" t="s">
        <v>154</v>
      </c>
      <c r="G101" s="245" t="s">
        <v>214</v>
      </c>
      <c r="H101" s="245" t="s">
        <v>207</v>
      </c>
      <c r="I101" s="243">
        <f t="shared" si="55"/>
        <v>0.73611111111111116</v>
      </c>
      <c r="J101" s="243">
        <f t="shared" si="56"/>
        <v>0.875</v>
      </c>
      <c r="K101" s="243"/>
      <c r="L101" s="245" t="s">
        <v>10</v>
      </c>
      <c r="M101" s="245" t="s">
        <v>15</v>
      </c>
      <c r="N101" s="245"/>
      <c r="O101" s="3">
        <v>2.5</v>
      </c>
      <c r="P101" s="252">
        <f t="shared" si="57"/>
        <v>8</v>
      </c>
      <c r="Q101" s="252">
        <f t="shared" si="58"/>
        <v>17</v>
      </c>
      <c r="R101" s="252" t="str">
        <f t="shared" si="59"/>
        <v xml:space="preserve">SB.MBA3 </v>
      </c>
      <c r="S101" s="252" t="str" cm="1">
        <f t="array" ref="S101">_xlfn.IFS($T101,$T$1,$U101,$U$1,$V101,$V$1,$W101,$W$1,$X101,$X$1,$Y101,$Y$1,$Z101,$Z$1,$AA101,$AA$1,$AB101,$AB$1,$AC101,$AC$1,$AD101,$AD$1,$AE101,$AE$1)</f>
        <v>MBA</v>
      </c>
      <c r="T101" s="252" t="b">
        <f t="shared" si="60"/>
        <v>1</v>
      </c>
      <c r="U101" s="252" t="b">
        <f t="shared" si="61"/>
        <v>0</v>
      </c>
      <c r="V101" s="252" t="b">
        <f t="shared" si="62"/>
        <v>0</v>
      </c>
      <c r="W101" s="252" t="b">
        <f t="shared" si="63"/>
        <v>0</v>
      </c>
      <c r="X101" s="252" t="b">
        <f t="shared" si="64"/>
        <v>0</v>
      </c>
      <c r="Y101" s="252" t="b">
        <f t="shared" si="65"/>
        <v>0</v>
      </c>
      <c r="Z101" s="252" t="b">
        <f t="shared" si="66"/>
        <v>0</v>
      </c>
      <c r="AA101" s="252" t="b">
        <f t="shared" si="67"/>
        <v>0</v>
      </c>
      <c r="AB101" s="252" t="b">
        <f t="shared" si="68"/>
        <v>0</v>
      </c>
      <c r="AC101" s="252" t="b">
        <f t="shared" si="69"/>
        <v>0</v>
      </c>
      <c r="AD101" s="252" t="b">
        <f t="shared" si="70"/>
        <v>0</v>
      </c>
      <c r="AE101" s="252" t="b">
        <f t="shared" si="71"/>
        <v>0</v>
      </c>
    </row>
    <row r="102" spans="1:31" ht="19.5" customHeight="1">
      <c r="A102" s="245" t="s">
        <v>139</v>
      </c>
      <c r="B102" s="245" t="s">
        <v>13</v>
      </c>
      <c r="C102" s="245" t="s">
        <v>140</v>
      </c>
      <c r="D102" s="245" t="s">
        <v>597</v>
      </c>
      <c r="E102" s="245" t="str">
        <f t="shared" si="54"/>
        <v xml:space="preserve"> Managing Health Care Operations</v>
      </c>
      <c r="F102" s="245" t="s">
        <v>141</v>
      </c>
      <c r="G102" s="245" t="s">
        <v>226</v>
      </c>
      <c r="H102" s="245" t="s">
        <v>207</v>
      </c>
      <c r="I102" s="243">
        <f t="shared" si="55"/>
        <v>0.73611111111111116</v>
      </c>
      <c r="J102" s="243">
        <f t="shared" si="56"/>
        <v>0.875</v>
      </c>
      <c r="K102" s="243"/>
      <c r="L102" s="245" t="s">
        <v>10</v>
      </c>
      <c r="M102" s="245" t="s">
        <v>15</v>
      </c>
      <c r="N102" s="245"/>
      <c r="O102" s="3">
        <v>2.5</v>
      </c>
      <c r="P102" s="252">
        <f t="shared" si="57"/>
        <v>8</v>
      </c>
      <c r="Q102" s="252">
        <f t="shared" si="58"/>
        <v>17</v>
      </c>
      <c r="R102" s="252" t="str">
        <f t="shared" si="59"/>
        <v xml:space="preserve">SB.ELCT </v>
      </c>
      <c r="S102" s="252" t="str" cm="1">
        <f t="array" ref="S102">_xlfn.IFS($T102,$T$1,$U102,$U$1,$V102,$V$1,$W102,$W$1,$X102,$X$1,$Y102,$Y$1,$Z102,$Z$1,$AA102,$AA$1,$AB102,$AB$1,$AC102,$AC$1,$AD102,$AD$1,$AE102,$AE$1)</f>
        <v>Elective</v>
      </c>
      <c r="T102" s="252" t="b">
        <f t="shared" si="60"/>
        <v>0</v>
      </c>
      <c r="U102" s="252" t="b">
        <f t="shared" si="61"/>
        <v>0</v>
      </c>
      <c r="V102" s="252" t="b">
        <f t="shared" si="62"/>
        <v>0</v>
      </c>
      <c r="W102" s="252" t="b">
        <f t="shared" si="63"/>
        <v>0</v>
      </c>
      <c r="X102" s="252" t="b">
        <f t="shared" si="64"/>
        <v>0</v>
      </c>
      <c r="Y102" s="252" t="b">
        <f t="shared" si="65"/>
        <v>0</v>
      </c>
      <c r="Z102" s="252" t="b">
        <f t="shared" si="66"/>
        <v>0</v>
      </c>
      <c r="AA102" s="252" t="b">
        <f t="shared" si="67"/>
        <v>0</v>
      </c>
      <c r="AB102" s="252" t="b">
        <f t="shared" si="68"/>
        <v>0</v>
      </c>
      <c r="AC102" s="252" t="b">
        <f t="shared" si="69"/>
        <v>1</v>
      </c>
      <c r="AD102" s="252" t="b">
        <f t="shared" si="70"/>
        <v>0</v>
      </c>
      <c r="AE102" s="252" t="b">
        <f t="shared" si="71"/>
        <v>0</v>
      </c>
    </row>
    <row r="103" spans="1:31" ht="19.5" customHeight="1">
      <c r="A103" s="245" t="s">
        <v>46</v>
      </c>
      <c r="B103" s="245" t="s">
        <v>13</v>
      </c>
      <c r="C103" s="245" t="s">
        <v>50</v>
      </c>
      <c r="D103" s="245" t="s">
        <v>614</v>
      </c>
      <c r="E103" s="245" t="str">
        <f t="shared" si="54"/>
        <v xml:space="preserve"> Innovation Strategy</v>
      </c>
      <c r="F103" s="245" t="s">
        <v>49</v>
      </c>
      <c r="G103" s="245" t="s">
        <v>226</v>
      </c>
      <c r="H103" s="245" t="s">
        <v>207</v>
      </c>
      <c r="I103" s="243">
        <f t="shared" si="55"/>
        <v>0.73611111111111116</v>
      </c>
      <c r="J103" s="243">
        <f t="shared" si="56"/>
        <v>0.875</v>
      </c>
      <c r="K103" s="243"/>
      <c r="L103" s="245" t="s">
        <v>10</v>
      </c>
      <c r="M103" s="245" t="s">
        <v>232</v>
      </c>
      <c r="N103" s="245"/>
      <c r="O103" s="3">
        <v>2.5</v>
      </c>
      <c r="P103" s="252">
        <f t="shared" si="57"/>
        <v>8</v>
      </c>
      <c r="Q103" s="252">
        <f t="shared" si="58"/>
        <v>22</v>
      </c>
      <c r="R103" s="252" t="str">
        <f t="shared" si="59"/>
        <v xml:space="preserve">SB.ELCT.HYFX </v>
      </c>
      <c r="S103" s="252" t="str" cm="1">
        <f t="array" ref="S103">_xlfn.IFS($T103,$T$1,$U103,$U$1,$V103,$V$1,$W103,$W$1,$X103,$X$1,$Y103,$Y$1,$Z103,$Z$1,$AA103,$AA$1,$AB103,$AB$1,$AC103,$AC$1,$AD103,$AD$1,$AE103,$AE$1)</f>
        <v>Elective</v>
      </c>
      <c r="T103" s="260" t="b">
        <f t="shared" si="60"/>
        <v>0</v>
      </c>
      <c r="U103" s="260" t="b">
        <f t="shared" si="61"/>
        <v>0</v>
      </c>
      <c r="V103" s="260" t="b">
        <f t="shared" si="62"/>
        <v>0</v>
      </c>
      <c r="W103" s="260" t="b">
        <f t="shared" si="63"/>
        <v>0</v>
      </c>
      <c r="X103" s="260" t="b">
        <f t="shared" si="64"/>
        <v>0</v>
      </c>
      <c r="Y103" s="260" t="b">
        <f t="shared" si="65"/>
        <v>0</v>
      </c>
      <c r="Z103" s="260" t="b">
        <f t="shared" si="66"/>
        <v>0</v>
      </c>
      <c r="AA103" s="260" t="b">
        <f t="shared" si="67"/>
        <v>0</v>
      </c>
      <c r="AB103" s="260" t="b">
        <f t="shared" si="68"/>
        <v>0</v>
      </c>
      <c r="AC103" s="260" t="b">
        <f t="shared" si="69"/>
        <v>1</v>
      </c>
      <c r="AD103" s="260" t="b">
        <f t="shared" si="70"/>
        <v>0</v>
      </c>
      <c r="AE103" s="260" t="b">
        <f t="shared" si="71"/>
        <v>0</v>
      </c>
    </row>
    <row r="104" spans="1:31" ht="19.5" customHeight="1">
      <c r="A104" s="245" t="s">
        <v>147</v>
      </c>
      <c r="B104" s="245" t="s">
        <v>13</v>
      </c>
      <c r="C104" s="245" t="s">
        <v>152</v>
      </c>
      <c r="D104" s="245" t="s">
        <v>602</v>
      </c>
      <c r="E104" s="245" t="str">
        <f t="shared" si="54"/>
        <v xml:space="preserve"> Communication for Professionals</v>
      </c>
      <c r="F104" s="245" t="s">
        <v>149</v>
      </c>
      <c r="G104" s="245" t="s">
        <v>226</v>
      </c>
      <c r="H104" s="245" t="s">
        <v>207</v>
      </c>
      <c r="I104" s="243">
        <f t="shared" si="55"/>
        <v>0.73611111111111116</v>
      </c>
      <c r="J104" s="243">
        <f t="shared" si="56"/>
        <v>0.875</v>
      </c>
      <c r="K104" s="243"/>
      <c r="L104" s="245" t="s">
        <v>10</v>
      </c>
      <c r="M104" s="245" t="s">
        <v>15</v>
      </c>
      <c r="N104" s="245"/>
      <c r="O104" s="3">
        <v>2.5</v>
      </c>
      <c r="P104" s="252">
        <f t="shared" si="57"/>
        <v>8</v>
      </c>
      <c r="Q104" s="252">
        <f t="shared" si="58"/>
        <v>17</v>
      </c>
      <c r="R104" s="252" t="str">
        <f t="shared" si="59"/>
        <v xml:space="preserve">SB.MBA2 </v>
      </c>
      <c r="S104" s="252" t="str" cm="1">
        <f t="array" ref="S104">_xlfn.IFS($T104,$T$1,$U104,$U$1,$V104,$V$1,$W104,$W$1,$X104,$X$1,$Y104,$Y$1,$Z104,$Z$1,$AA104,$AA$1,$AB104,$AB$1,$AC104,$AC$1,$AD104,$AD$1,$AE104,$AE$1)</f>
        <v>MBA</v>
      </c>
      <c r="T104" s="260" t="b">
        <f t="shared" si="60"/>
        <v>1</v>
      </c>
      <c r="U104" s="260" t="b">
        <f t="shared" si="61"/>
        <v>0</v>
      </c>
      <c r="V104" s="260" t="b">
        <f t="shared" si="62"/>
        <v>0</v>
      </c>
      <c r="W104" s="260" t="b">
        <f t="shared" si="63"/>
        <v>0</v>
      </c>
      <c r="X104" s="260" t="b">
        <f t="shared" si="64"/>
        <v>0</v>
      </c>
      <c r="Y104" s="260" t="b">
        <f t="shared" si="65"/>
        <v>0</v>
      </c>
      <c r="Z104" s="260" t="b">
        <f t="shared" si="66"/>
        <v>0</v>
      </c>
      <c r="AA104" s="260" t="b">
        <f t="shared" si="67"/>
        <v>0</v>
      </c>
      <c r="AB104" s="260" t="b">
        <f t="shared" si="68"/>
        <v>0</v>
      </c>
      <c r="AC104" s="260" t="b">
        <f t="shared" si="69"/>
        <v>0</v>
      </c>
      <c r="AD104" s="260" t="b">
        <f t="shared" si="70"/>
        <v>0</v>
      </c>
      <c r="AE104" s="260" t="b">
        <f t="shared" si="71"/>
        <v>0</v>
      </c>
    </row>
    <row r="105" spans="1:31" ht="19.5" customHeight="1">
      <c r="A105" s="245" t="s">
        <v>90</v>
      </c>
      <c r="B105" s="245" t="s">
        <v>13</v>
      </c>
      <c r="C105" s="245" t="s">
        <v>88</v>
      </c>
      <c r="D105" s="245" t="s">
        <v>631</v>
      </c>
      <c r="E105" s="245" t="str">
        <f t="shared" si="54"/>
        <v xml:space="preserve"> Entrepreneurial Finance</v>
      </c>
      <c r="F105" s="245" t="s">
        <v>204</v>
      </c>
      <c r="G105" s="245" t="s">
        <v>206</v>
      </c>
      <c r="H105" s="245" t="s">
        <v>207</v>
      </c>
      <c r="I105" s="243">
        <f t="shared" si="55"/>
        <v>0.73611111111111116</v>
      </c>
      <c r="J105" s="243">
        <f t="shared" si="56"/>
        <v>0.875</v>
      </c>
      <c r="K105" s="243"/>
      <c r="L105" s="245" t="s">
        <v>10</v>
      </c>
      <c r="M105" s="245" t="s">
        <v>232</v>
      </c>
      <c r="N105" s="245" t="s">
        <v>202</v>
      </c>
      <c r="O105" s="3">
        <v>2.5</v>
      </c>
      <c r="P105" s="252">
        <f t="shared" si="57"/>
        <v>8</v>
      </c>
      <c r="Q105" s="252">
        <f t="shared" si="58"/>
        <v>21</v>
      </c>
      <c r="R105" s="252" t="str">
        <f t="shared" si="59"/>
        <v xml:space="preserve">SB.ELCT.HYB </v>
      </c>
      <c r="S105" s="252" t="str" cm="1">
        <f t="array" ref="S105">_xlfn.IFS($T105,$T$1,$U105,$U$1,$V105,$V$1,$W105,$W$1,$X105,$X$1,$Y105,$Y$1,$Z105,$Z$1,$AA105,$AA$1,$AB105,$AB$1,$AC105,$AC$1,$AD105,$AD$1,$AE105,$AE$1)</f>
        <v>Elective</v>
      </c>
      <c r="T105" s="252" t="b">
        <f t="shared" si="60"/>
        <v>0</v>
      </c>
      <c r="U105" s="252" t="b">
        <f t="shared" si="61"/>
        <v>0</v>
      </c>
      <c r="V105" s="252" t="b">
        <f t="shared" si="62"/>
        <v>0</v>
      </c>
      <c r="W105" s="252" t="b">
        <f t="shared" si="63"/>
        <v>0</v>
      </c>
      <c r="X105" s="252" t="b">
        <f t="shared" si="64"/>
        <v>0</v>
      </c>
      <c r="Y105" s="252" t="b">
        <f t="shared" si="65"/>
        <v>0</v>
      </c>
      <c r="Z105" s="252" t="b">
        <f t="shared" si="66"/>
        <v>0</v>
      </c>
      <c r="AA105" s="252" t="b">
        <f t="shared" si="67"/>
        <v>0</v>
      </c>
      <c r="AB105" s="252" t="b">
        <f t="shared" si="68"/>
        <v>0</v>
      </c>
      <c r="AC105" s="252" t="b">
        <f t="shared" si="69"/>
        <v>1</v>
      </c>
      <c r="AD105" s="252" t="b">
        <f t="shared" si="70"/>
        <v>0</v>
      </c>
      <c r="AE105" s="252" t="b">
        <f t="shared" si="71"/>
        <v>0</v>
      </c>
    </row>
    <row r="106" spans="1:31" ht="19.5" customHeight="1">
      <c r="A106" s="245" t="s">
        <v>96</v>
      </c>
      <c r="B106" s="245" t="s">
        <v>13</v>
      </c>
      <c r="C106" s="245" t="s">
        <v>89</v>
      </c>
      <c r="D106" s="245" t="s">
        <v>632</v>
      </c>
      <c r="E106" s="245" t="str">
        <f t="shared" si="54"/>
        <v xml:space="preserve"> Entrepreneurial Finance</v>
      </c>
      <c r="F106" s="245" t="s">
        <v>204</v>
      </c>
      <c r="G106" s="245" t="s">
        <v>206</v>
      </c>
      <c r="H106" s="245" t="s">
        <v>207</v>
      </c>
      <c r="I106" s="243">
        <f t="shared" si="55"/>
        <v>0.73611111111111116</v>
      </c>
      <c r="J106" s="243">
        <f t="shared" si="56"/>
        <v>0.875</v>
      </c>
      <c r="K106" s="243"/>
      <c r="L106" s="245" t="s">
        <v>10</v>
      </c>
      <c r="M106" s="245" t="s">
        <v>232</v>
      </c>
      <c r="N106" s="245" t="s">
        <v>202</v>
      </c>
      <c r="O106" s="3">
        <v>2.5</v>
      </c>
      <c r="P106" s="252">
        <f t="shared" si="57"/>
        <v>8</v>
      </c>
      <c r="Q106" s="252">
        <f t="shared" si="58"/>
        <v>21</v>
      </c>
      <c r="R106" s="252" t="str">
        <f t="shared" si="59"/>
        <v xml:space="preserve">SB.ELCT.HYB </v>
      </c>
      <c r="S106" s="252" t="str" cm="1">
        <f t="array" ref="S106">_xlfn.IFS($T106,$T$1,$U106,$U$1,$V106,$V$1,$W106,$W$1,$X106,$X$1,$Y106,$Y$1,$Z106,$Z$1,$AA106,$AA$1,$AB106,$AB$1,$AC106,$AC$1,$AD106,$AD$1,$AE106,$AE$1)</f>
        <v>Elective</v>
      </c>
      <c r="T106" s="260" t="b">
        <f t="shared" si="60"/>
        <v>0</v>
      </c>
      <c r="U106" s="260" t="b">
        <f t="shared" si="61"/>
        <v>0</v>
      </c>
      <c r="V106" s="260" t="b">
        <f t="shared" si="62"/>
        <v>0</v>
      </c>
      <c r="W106" s="260" t="b">
        <f t="shared" si="63"/>
        <v>0</v>
      </c>
      <c r="X106" s="260" t="b">
        <f t="shared" si="64"/>
        <v>0</v>
      </c>
      <c r="Y106" s="260" t="b">
        <f t="shared" si="65"/>
        <v>0</v>
      </c>
      <c r="Z106" s="260" t="b">
        <f t="shared" si="66"/>
        <v>0</v>
      </c>
      <c r="AA106" s="260" t="b">
        <f t="shared" si="67"/>
        <v>0</v>
      </c>
      <c r="AB106" s="260" t="b">
        <f t="shared" si="68"/>
        <v>0</v>
      </c>
      <c r="AC106" s="260" t="b">
        <f t="shared" si="69"/>
        <v>1</v>
      </c>
      <c r="AD106" s="260" t="b">
        <f t="shared" si="70"/>
        <v>0</v>
      </c>
      <c r="AE106" s="260" t="b">
        <f t="shared" si="71"/>
        <v>0</v>
      </c>
    </row>
    <row r="107" spans="1:31" ht="19.5" customHeight="1">
      <c r="A107" s="245" t="s">
        <v>127</v>
      </c>
      <c r="B107" s="245" t="s">
        <v>13</v>
      </c>
      <c r="C107" s="245" t="s">
        <v>136</v>
      </c>
      <c r="D107" s="245" t="s">
        <v>596</v>
      </c>
      <c r="E107" s="245" t="str">
        <f t="shared" si="54"/>
        <v xml:space="preserve"> AI &amp; Business</v>
      </c>
      <c r="F107" s="245" t="s">
        <v>121</v>
      </c>
      <c r="G107" s="245" t="s">
        <v>206</v>
      </c>
      <c r="H107" s="245" t="s">
        <v>207</v>
      </c>
      <c r="I107" s="243">
        <f t="shared" si="55"/>
        <v>0.73611111111111116</v>
      </c>
      <c r="J107" s="243">
        <f t="shared" si="56"/>
        <v>0.875</v>
      </c>
      <c r="K107" s="243"/>
      <c r="L107" s="245" t="s">
        <v>10</v>
      </c>
      <c r="M107" s="245" t="s">
        <v>91</v>
      </c>
      <c r="N107" s="245" t="s">
        <v>202</v>
      </c>
      <c r="O107" s="3">
        <v>2.5</v>
      </c>
      <c r="P107" s="252">
        <f t="shared" si="57"/>
        <v>8</v>
      </c>
      <c r="Q107" s="252">
        <f t="shared" si="58"/>
        <v>21</v>
      </c>
      <c r="R107" s="252" t="str">
        <f t="shared" si="59"/>
        <v xml:space="preserve">SB.ELCT.HYB </v>
      </c>
      <c r="S107" s="252" t="str" cm="1">
        <f t="array" ref="S107">_xlfn.IFS($T107,$T$1,$U107,$U$1,$V107,$V$1,$W107,$W$1,$X107,$X$1,$Y107,$Y$1,$Z107,$Z$1,$AA107,$AA$1,$AB107,$AB$1,$AC107,$AC$1,$AD107,$AD$1,$AE107,$AE$1)</f>
        <v>Elective</v>
      </c>
      <c r="T107" s="260" t="b">
        <f t="shared" si="60"/>
        <v>0</v>
      </c>
      <c r="U107" s="260" t="b">
        <f t="shared" si="61"/>
        <v>0</v>
      </c>
      <c r="V107" s="260" t="b">
        <f t="shared" si="62"/>
        <v>0</v>
      </c>
      <c r="W107" s="260" t="b">
        <f t="shared" si="63"/>
        <v>0</v>
      </c>
      <c r="X107" s="260" t="b">
        <f t="shared" si="64"/>
        <v>0</v>
      </c>
      <c r="Y107" s="260" t="b">
        <f t="shared" si="65"/>
        <v>0</v>
      </c>
      <c r="Z107" s="260" t="b">
        <f t="shared" si="66"/>
        <v>0</v>
      </c>
      <c r="AA107" s="260" t="b">
        <f t="shared" si="67"/>
        <v>0</v>
      </c>
      <c r="AB107" s="260" t="b">
        <f t="shared" si="68"/>
        <v>0</v>
      </c>
      <c r="AC107" s="260" t="b">
        <f t="shared" si="69"/>
        <v>1</v>
      </c>
      <c r="AD107" s="260" t="b">
        <f t="shared" si="70"/>
        <v>0</v>
      </c>
      <c r="AE107" s="260" t="b">
        <f t="shared" si="71"/>
        <v>0</v>
      </c>
    </row>
    <row r="108" spans="1:31" ht="19.5" customHeight="1">
      <c r="A108" s="245" t="s">
        <v>165</v>
      </c>
      <c r="B108" s="245" t="s">
        <v>13</v>
      </c>
      <c r="C108" s="245" t="s">
        <v>174</v>
      </c>
      <c r="D108" s="245" t="s">
        <v>605</v>
      </c>
      <c r="E108" s="245" t="str">
        <f t="shared" si="54"/>
        <v xml:space="preserve"> Consumer Behavior</v>
      </c>
      <c r="F108" s="245" t="s">
        <v>175</v>
      </c>
      <c r="G108" s="245" t="s">
        <v>206</v>
      </c>
      <c r="H108" s="245" t="s">
        <v>207</v>
      </c>
      <c r="I108" s="243">
        <f t="shared" si="55"/>
        <v>0.73611111111111116</v>
      </c>
      <c r="J108" s="243">
        <f t="shared" si="56"/>
        <v>0.875</v>
      </c>
      <c r="K108" s="243"/>
      <c r="L108" s="245" t="s">
        <v>10</v>
      </c>
      <c r="M108" s="245" t="s">
        <v>15</v>
      </c>
      <c r="N108" s="245"/>
      <c r="O108" s="3">
        <v>2.5</v>
      </c>
      <c r="P108" s="252">
        <f t="shared" si="57"/>
        <v>8</v>
      </c>
      <c r="Q108" s="252">
        <f t="shared" si="58"/>
        <v>17</v>
      </c>
      <c r="R108" s="252" t="str">
        <f t="shared" si="59"/>
        <v xml:space="preserve">SB.ELCT </v>
      </c>
      <c r="S108" s="252" t="str" cm="1">
        <f t="array" ref="S108">_xlfn.IFS($T108,$T$1,$U108,$U$1,$V108,$V$1,$W108,$W$1,$X108,$X$1,$Y108,$Y$1,$Z108,$Z$1,$AA108,$AA$1,$AB108,$AB$1,$AC108,$AC$1,$AD108,$AD$1,$AE108,$AE$1)</f>
        <v>Elective</v>
      </c>
      <c r="T108" s="252" t="b">
        <f t="shared" si="60"/>
        <v>0</v>
      </c>
      <c r="U108" s="252" t="b">
        <f t="shared" si="61"/>
        <v>0</v>
      </c>
      <c r="V108" s="252" t="b">
        <f t="shared" si="62"/>
        <v>0</v>
      </c>
      <c r="W108" s="252" t="b">
        <f t="shared" si="63"/>
        <v>0</v>
      </c>
      <c r="X108" s="252" t="b">
        <f t="shared" si="64"/>
        <v>0</v>
      </c>
      <c r="Y108" s="252" t="b">
        <f t="shared" si="65"/>
        <v>0</v>
      </c>
      <c r="Z108" s="252" t="b">
        <f t="shared" si="66"/>
        <v>0</v>
      </c>
      <c r="AA108" s="252" t="b">
        <f t="shared" si="67"/>
        <v>0</v>
      </c>
      <c r="AB108" s="252" t="b">
        <f t="shared" si="68"/>
        <v>0</v>
      </c>
      <c r="AC108" s="252" t="b">
        <f t="shared" si="69"/>
        <v>1</v>
      </c>
      <c r="AD108" s="252" t="b">
        <f t="shared" si="70"/>
        <v>0</v>
      </c>
      <c r="AE108" s="252" t="b">
        <f t="shared" si="71"/>
        <v>0</v>
      </c>
    </row>
    <row r="109" spans="1:31" ht="19.5" customHeight="1">
      <c r="A109" s="245" t="s">
        <v>165</v>
      </c>
      <c r="B109" s="245" t="s">
        <v>13</v>
      </c>
      <c r="C109" s="245" t="s">
        <v>54</v>
      </c>
      <c r="D109" s="245" t="s">
        <v>607</v>
      </c>
      <c r="E109" s="245" t="str">
        <f t="shared" si="54"/>
        <v xml:space="preserve"> Advanced Pricing</v>
      </c>
      <c r="F109" s="245" t="s">
        <v>39</v>
      </c>
      <c r="G109" s="245" t="s">
        <v>206</v>
      </c>
      <c r="H109" s="245" t="s">
        <v>207</v>
      </c>
      <c r="I109" s="243">
        <f t="shared" si="55"/>
        <v>0.73611111111111116</v>
      </c>
      <c r="J109" s="243">
        <f t="shared" si="56"/>
        <v>0.875</v>
      </c>
      <c r="K109" s="243" t="s">
        <v>638</v>
      </c>
      <c r="L109" s="245" t="s">
        <v>10</v>
      </c>
      <c r="M109" s="245" t="s">
        <v>15</v>
      </c>
      <c r="N109" s="245" t="s">
        <v>202</v>
      </c>
      <c r="O109" s="3">
        <v>2.5</v>
      </c>
      <c r="P109" s="252">
        <f t="shared" si="57"/>
        <v>8</v>
      </c>
      <c r="Q109" s="252">
        <f t="shared" si="58"/>
        <v>18</v>
      </c>
      <c r="R109" s="252" t="str">
        <f t="shared" si="59"/>
        <v xml:space="preserve">SP.ELCT2 </v>
      </c>
      <c r="S109" s="252" t="str" cm="1">
        <f t="array" ref="S109">_xlfn.IFS($T109,$T$1,$U109,$U$1,$V109,$V$1,$W109,$W$1,$X109,$X$1,$Y109,$Y$1,$Z109,$Z$1,$AA109,$AA$1,$AB109,$AB$1,$AC109,$AC$1,$AD109,$AD$1,$AE109,$AE$1)</f>
        <v>Elective</v>
      </c>
      <c r="T109" s="252" t="b">
        <f t="shared" si="60"/>
        <v>0</v>
      </c>
      <c r="U109" s="252" t="b">
        <f t="shared" si="61"/>
        <v>0</v>
      </c>
      <c r="V109" s="252" t="b">
        <f t="shared" si="62"/>
        <v>0</v>
      </c>
      <c r="W109" s="252" t="b">
        <f t="shared" si="63"/>
        <v>0</v>
      </c>
      <c r="X109" s="252" t="b">
        <f t="shared" si="64"/>
        <v>0</v>
      </c>
      <c r="Y109" s="252" t="b">
        <f t="shared" si="65"/>
        <v>0</v>
      </c>
      <c r="Z109" s="252" t="b">
        <f t="shared" si="66"/>
        <v>0</v>
      </c>
      <c r="AA109" s="252" t="b">
        <f t="shared" si="67"/>
        <v>0</v>
      </c>
      <c r="AB109" s="252" t="b">
        <f t="shared" si="68"/>
        <v>0</v>
      </c>
      <c r="AC109" s="252" t="b">
        <f t="shared" si="69"/>
        <v>1</v>
      </c>
      <c r="AD109" s="252" t="b">
        <f t="shared" si="70"/>
        <v>0</v>
      </c>
      <c r="AE109" s="252" t="b">
        <f t="shared" si="71"/>
        <v>0</v>
      </c>
    </row>
    <row r="110" spans="1:31" ht="19.5" customHeight="1">
      <c r="A110" s="245" t="s">
        <v>46</v>
      </c>
      <c r="B110" s="245" t="s">
        <v>13</v>
      </c>
      <c r="C110" s="245" t="s">
        <v>53</v>
      </c>
      <c r="D110" s="245" t="s">
        <v>616</v>
      </c>
      <c r="E110" s="245" t="str">
        <f t="shared" si="54"/>
        <v xml:space="preserve"> Advanced Pricing</v>
      </c>
      <c r="F110" s="245" t="s">
        <v>39</v>
      </c>
      <c r="G110" s="245" t="s">
        <v>206</v>
      </c>
      <c r="H110" s="245" t="s">
        <v>207</v>
      </c>
      <c r="I110" s="243">
        <f t="shared" si="55"/>
        <v>0.73611111111111116</v>
      </c>
      <c r="J110" s="243">
        <f t="shared" si="56"/>
        <v>0.875</v>
      </c>
      <c r="K110" s="243" t="s">
        <v>638</v>
      </c>
      <c r="L110" s="245" t="s">
        <v>10</v>
      </c>
      <c r="M110" s="245" t="s">
        <v>15</v>
      </c>
      <c r="N110" s="245" t="s">
        <v>202</v>
      </c>
      <c r="O110" s="3">
        <v>2.5</v>
      </c>
      <c r="P110" s="252">
        <f t="shared" si="57"/>
        <v>8</v>
      </c>
      <c r="Q110" s="252">
        <f t="shared" si="58"/>
        <v>18</v>
      </c>
      <c r="R110" s="252" t="str">
        <f t="shared" si="59"/>
        <v xml:space="preserve">SB.ELCT2 </v>
      </c>
      <c r="S110" s="252" t="str" cm="1">
        <f t="array" ref="S110">_xlfn.IFS($T110,$T$1,$U110,$U$1,$V110,$V$1,$W110,$W$1,$X110,$X$1,$Y110,$Y$1,$Z110,$Z$1,$AA110,$AA$1,$AB110,$AB$1,$AC110,$AC$1,$AD110,$AD$1,$AE110,$AE$1)</f>
        <v>Elective</v>
      </c>
      <c r="T110" s="252" t="b">
        <f t="shared" si="60"/>
        <v>0</v>
      </c>
      <c r="U110" s="252" t="b">
        <f t="shared" si="61"/>
        <v>0</v>
      </c>
      <c r="V110" s="252" t="b">
        <f t="shared" si="62"/>
        <v>0</v>
      </c>
      <c r="W110" s="252" t="b">
        <f t="shared" si="63"/>
        <v>0</v>
      </c>
      <c r="X110" s="252" t="b">
        <f t="shared" si="64"/>
        <v>0</v>
      </c>
      <c r="Y110" s="252" t="b">
        <f t="shared" si="65"/>
        <v>0</v>
      </c>
      <c r="Z110" s="252" t="b">
        <f t="shared" si="66"/>
        <v>0</v>
      </c>
      <c r="AA110" s="252" t="b">
        <f t="shared" si="67"/>
        <v>0</v>
      </c>
      <c r="AB110" s="252" t="b">
        <f t="shared" si="68"/>
        <v>0</v>
      </c>
      <c r="AC110" s="252" t="b">
        <f t="shared" si="69"/>
        <v>1</v>
      </c>
      <c r="AD110" s="252" t="b">
        <f t="shared" si="70"/>
        <v>0</v>
      </c>
      <c r="AE110" s="252" t="b">
        <f t="shared" si="71"/>
        <v>0</v>
      </c>
    </row>
    <row r="111" spans="1:31" ht="19.5" customHeight="1">
      <c r="A111" s="245" t="s">
        <v>96</v>
      </c>
      <c r="B111" s="245" t="s">
        <v>13</v>
      </c>
      <c r="C111" s="245" t="s">
        <v>95</v>
      </c>
      <c r="D111" s="245" t="s">
        <v>583</v>
      </c>
      <c r="E111" s="245" t="str">
        <f t="shared" si="54"/>
        <v xml:space="preserve"> Capital Budgeting &amp; Corporate Objectives</v>
      </c>
      <c r="F111" s="245" t="s">
        <v>35</v>
      </c>
      <c r="G111" s="245" t="s">
        <v>206</v>
      </c>
      <c r="H111" s="245" t="s">
        <v>207</v>
      </c>
      <c r="I111" s="243">
        <f t="shared" si="55"/>
        <v>0.73611111111111116</v>
      </c>
      <c r="J111" s="243">
        <f t="shared" si="56"/>
        <v>0.875</v>
      </c>
      <c r="K111" s="243"/>
      <c r="L111" s="245" t="s">
        <v>10</v>
      </c>
      <c r="M111" s="245" t="s">
        <v>232</v>
      </c>
      <c r="N111" s="245" t="s">
        <v>202</v>
      </c>
      <c r="O111" s="3">
        <v>2.5</v>
      </c>
      <c r="P111" s="252">
        <f t="shared" si="57"/>
        <v>8</v>
      </c>
      <c r="Q111" s="252">
        <f t="shared" si="58"/>
        <v>21</v>
      </c>
      <c r="R111" s="252" t="str">
        <f t="shared" si="59"/>
        <v xml:space="preserve">SB.MBA.HYFX </v>
      </c>
      <c r="S111" s="252" t="str" cm="1">
        <f t="array" ref="S111">_xlfn.IFS($T111,$T$1,$U111,$U$1,$V111,$V$1,$W111,$W$1,$X111,$X$1,$Y111,$Y$1,$Z111,$Z$1,$AA111,$AA$1,$AB111,$AB$1,$AC111,$AC$1,$AD111,$AD$1,$AE111,$AE$1)</f>
        <v>MBA</v>
      </c>
      <c r="T111" s="260" t="b">
        <f t="shared" si="60"/>
        <v>1</v>
      </c>
      <c r="U111" s="260" t="b">
        <f t="shared" si="61"/>
        <v>0</v>
      </c>
      <c r="V111" s="260" t="b">
        <f t="shared" si="62"/>
        <v>0</v>
      </c>
      <c r="W111" s="260" t="b">
        <f t="shared" si="63"/>
        <v>0</v>
      </c>
      <c r="X111" s="260" t="b">
        <f t="shared" si="64"/>
        <v>0</v>
      </c>
      <c r="Y111" s="260" t="b">
        <f t="shared" si="65"/>
        <v>0</v>
      </c>
      <c r="Z111" s="260" t="b">
        <f t="shared" si="66"/>
        <v>0</v>
      </c>
      <c r="AA111" s="260" t="b">
        <f t="shared" si="67"/>
        <v>0</v>
      </c>
      <c r="AB111" s="260" t="b">
        <f t="shared" si="68"/>
        <v>0</v>
      </c>
      <c r="AC111" s="260" t="b">
        <f t="shared" si="69"/>
        <v>0</v>
      </c>
      <c r="AD111" s="260" t="b">
        <f t="shared" si="70"/>
        <v>0</v>
      </c>
      <c r="AE111" s="260" t="b">
        <f t="shared" si="71"/>
        <v>0</v>
      </c>
    </row>
    <row r="112" spans="1:31" ht="19.5" customHeight="1">
      <c r="A112" s="245" t="s">
        <v>165</v>
      </c>
      <c r="B112" s="245" t="s">
        <v>13</v>
      </c>
      <c r="C112" s="245" t="s">
        <v>234</v>
      </c>
      <c r="D112" s="245" t="s">
        <v>609</v>
      </c>
      <c r="E112" s="245" t="str">
        <f t="shared" si="54"/>
        <v xml:space="preserve"> Marketing Management Analytics</v>
      </c>
      <c r="F112" s="245" t="s">
        <v>167</v>
      </c>
      <c r="G112" s="245" t="s">
        <v>214</v>
      </c>
      <c r="H112" s="245" t="s">
        <v>223</v>
      </c>
      <c r="I112" s="243">
        <f t="shared" si="55"/>
        <v>0.79166666666666663</v>
      </c>
      <c r="J112" s="243">
        <f t="shared" si="56"/>
        <v>0.875</v>
      </c>
      <c r="K112" s="243"/>
      <c r="L112" s="245" t="s">
        <v>10</v>
      </c>
      <c r="M112" s="245" t="s">
        <v>11</v>
      </c>
      <c r="N112" s="245" t="s">
        <v>202</v>
      </c>
      <c r="O112" s="3">
        <v>2.5</v>
      </c>
      <c r="P112" s="252">
        <f t="shared" si="57"/>
        <v>8</v>
      </c>
      <c r="Q112" s="252">
        <f t="shared" si="58"/>
        <v>18</v>
      </c>
      <c r="R112" s="252" t="str">
        <f t="shared" si="59"/>
        <v xml:space="preserve">SB.ONLBA </v>
      </c>
      <c r="S112" s="252" t="str" cm="1">
        <f t="array" ref="S112">_xlfn.IFS($T112,$T$1,$U112,$U$1,$V112,$V$1,$W112,$W$1,$X112,$X$1,$Y112,$Y$1,$Z112,$Z$1,$AA112,$AA$1,$AB112,$AB$1,$AC112,$AC$1,$AD112,$AD$1,$AE112,$AE$1)</f>
        <v>OMSBA</v>
      </c>
      <c r="T112" s="252" t="b">
        <f t="shared" si="60"/>
        <v>0</v>
      </c>
      <c r="U112" s="252" t="b">
        <f t="shared" si="61"/>
        <v>0</v>
      </c>
      <c r="V112" s="252" t="b">
        <f t="shared" si="62"/>
        <v>0</v>
      </c>
      <c r="W112" s="252" t="b">
        <f t="shared" si="63"/>
        <v>0</v>
      </c>
      <c r="X112" s="252" t="b">
        <f t="shared" si="64"/>
        <v>0</v>
      </c>
      <c r="Y112" s="252" t="b">
        <f t="shared" si="65"/>
        <v>0</v>
      </c>
      <c r="Z112" s="252" t="b">
        <f t="shared" si="66"/>
        <v>0</v>
      </c>
      <c r="AA112" s="252" t="b">
        <f t="shared" si="67"/>
        <v>1</v>
      </c>
      <c r="AB112" s="252" t="b">
        <f t="shared" si="68"/>
        <v>0</v>
      </c>
      <c r="AC112" s="252" t="b">
        <f t="shared" si="69"/>
        <v>0</v>
      </c>
      <c r="AD112" s="252" t="b">
        <f t="shared" si="70"/>
        <v>0</v>
      </c>
      <c r="AE112" s="252" t="b">
        <f t="shared" si="71"/>
        <v>0</v>
      </c>
    </row>
    <row r="113" spans="1:31" ht="19.5" customHeight="1">
      <c r="A113" s="245" t="s">
        <v>127</v>
      </c>
      <c r="B113" s="245" t="s">
        <v>13</v>
      </c>
      <c r="C113" s="245" t="s">
        <v>233</v>
      </c>
      <c r="D113" s="245" t="s">
        <v>595</v>
      </c>
      <c r="E113" s="245" t="str">
        <f t="shared" si="54"/>
        <v xml:space="preserve"> Advanced Analytics-Driven Decisions</v>
      </c>
      <c r="F113" s="245" t="s">
        <v>120</v>
      </c>
      <c r="G113" s="245" t="s">
        <v>226</v>
      </c>
      <c r="H113" s="245" t="s">
        <v>223</v>
      </c>
      <c r="I113" s="243">
        <f t="shared" si="55"/>
        <v>0.79166666666666663</v>
      </c>
      <c r="J113" s="243">
        <f t="shared" si="56"/>
        <v>0.875</v>
      </c>
      <c r="K113" s="243"/>
      <c r="L113" s="245" t="s">
        <v>10</v>
      </c>
      <c r="M113" s="245" t="s">
        <v>11</v>
      </c>
      <c r="N113" s="245" t="s">
        <v>202</v>
      </c>
      <c r="O113" s="3">
        <v>2.5</v>
      </c>
      <c r="P113" s="252">
        <f t="shared" si="57"/>
        <v>8</v>
      </c>
      <c r="Q113" s="252">
        <f t="shared" si="58"/>
        <v>18</v>
      </c>
      <c r="R113" s="252" t="str">
        <f t="shared" si="59"/>
        <v xml:space="preserve">SB.ONLBA </v>
      </c>
      <c r="S113" s="252" t="str" cm="1">
        <f t="array" ref="S113">_xlfn.IFS($T113,$T$1,$U113,$U$1,$V113,$V$1,$W113,$W$1,$X113,$X$1,$Y113,$Y$1,$Z113,$Z$1,$AA113,$AA$1,$AB113,$AB$1,$AC113,$AC$1,$AD113,$AD$1,$AE113,$AE$1)</f>
        <v>OMSBA</v>
      </c>
      <c r="T113" s="252" t="b">
        <f t="shared" si="60"/>
        <v>0</v>
      </c>
      <c r="U113" s="252" t="b">
        <f t="shared" si="61"/>
        <v>0</v>
      </c>
      <c r="V113" s="252" t="b">
        <f t="shared" si="62"/>
        <v>0</v>
      </c>
      <c r="W113" s="252" t="b">
        <f t="shared" si="63"/>
        <v>0</v>
      </c>
      <c r="X113" s="252" t="b">
        <f t="shared" si="64"/>
        <v>0</v>
      </c>
      <c r="Y113" s="252" t="b">
        <f t="shared" si="65"/>
        <v>0</v>
      </c>
      <c r="Z113" s="252" t="b">
        <f t="shared" si="66"/>
        <v>0</v>
      </c>
      <c r="AA113" s="252" t="b">
        <f t="shared" si="67"/>
        <v>1</v>
      </c>
      <c r="AB113" s="252" t="b">
        <f t="shared" si="68"/>
        <v>0</v>
      </c>
      <c r="AC113" s="252" t="b">
        <f t="shared" si="69"/>
        <v>0</v>
      </c>
      <c r="AD113" s="252" t="b">
        <f t="shared" si="70"/>
        <v>0</v>
      </c>
      <c r="AE113" s="252" t="b">
        <f t="shared" si="71"/>
        <v>0</v>
      </c>
    </row>
    <row r="114" spans="1:31" ht="19.5" customHeight="1">
      <c r="A114" s="245" t="s">
        <v>46</v>
      </c>
      <c r="B114" s="245" t="s">
        <v>13</v>
      </c>
      <c r="C114" s="245" t="s">
        <v>44</v>
      </c>
      <c r="D114" s="245" t="s">
        <v>613</v>
      </c>
      <c r="E114" s="245" t="str">
        <f t="shared" si="54"/>
        <v xml:space="preserve"> Organization and Strategy</v>
      </c>
      <c r="F114" s="245" t="s">
        <v>45</v>
      </c>
      <c r="G114" s="245" t="s">
        <v>297</v>
      </c>
      <c r="H114" s="245"/>
      <c r="I114" s="243" t="str">
        <f t="shared" si="55"/>
        <v/>
      </c>
      <c r="J114" s="243" t="str">
        <f t="shared" si="56"/>
        <v/>
      </c>
      <c r="K114" s="243"/>
      <c r="L114" s="245" t="s">
        <v>10</v>
      </c>
      <c r="M114" s="245" t="s">
        <v>232</v>
      </c>
      <c r="N114" s="245"/>
      <c r="O114" s="3">
        <v>2.5</v>
      </c>
      <c r="P114" s="252">
        <f t="shared" si="57"/>
        <v>8</v>
      </c>
      <c r="Q114" s="252">
        <f t="shared" si="58"/>
        <v>21</v>
      </c>
      <c r="R114" s="252" t="str">
        <f t="shared" si="59"/>
        <v xml:space="preserve">SB.EXP.HYFX </v>
      </c>
      <c r="S114" s="252" t="str" cm="1">
        <f t="array" ref="S114">_xlfn.IFS($T114,$T$1,$U114,$U$1,$V114,$V$1,$W114,$W$1,$X114,$X$1,$Y114,$Y$1,$Z114,$Z$1,$AA114,$AA$1,$AB114,$AB$1,$AC114,$AC$1,$AD114,$AD$1,$AE114,$AE$1)</f>
        <v>EMBA</v>
      </c>
      <c r="T114" s="252" t="b">
        <f t="shared" si="60"/>
        <v>0</v>
      </c>
      <c r="U114" s="252" t="b">
        <f t="shared" si="61"/>
        <v>0</v>
      </c>
      <c r="V114" s="252" t="b">
        <f t="shared" si="62"/>
        <v>0</v>
      </c>
      <c r="W114" s="252" t="b">
        <f t="shared" si="63"/>
        <v>0</v>
      </c>
      <c r="X114" s="252" t="b">
        <f t="shared" si="64"/>
        <v>0</v>
      </c>
      <c r="Y114" s="252" t="b">
        <f t="shared" si="65"/>
        <v>0</v>
      </c>
      <c r="Z114" s="252" t="b">
        <f t="shared" si="66"/>
        <v>0</v>
      </c>
      <c r="AA114" s="252" t="b">
        <f t="shared" si="67"/>
        <v>0</v>
      </c>
      <c r="AB114" s="252" t="b">
        <f t="shared" si="68"/>
        <v>0</v>
      </c>
      <c r="AC114" s="252" t="b">
        <f t="shared" si="69"/>
        <v>0</v>
      </c>
      <c r="AD114" s="252" t="b">
        <f t="shared" si="70"/>
        <v>0</v>
      </c>
      <c r="AE114" s="252" t="b">
        <f t="shared" si="71"/>
        <v>1</v>
      </c>
    </row>
    <row r="115" spans="1:31" ht="19.5" customHeight="1">
      <c r="A115" s="245" t="s">
        <v>9</v>
      </c>
      <c r="B115" s="245" t="s">
        <v>13</v>
      </c>
      <c r="C115" s="245" t="s">
        <v>16</v>
      </c>
      <c r="D115" s="245" t="s">
        <v>569</v>
      </c>
      <c r="E115" s="245" t="str">
        <f t="shared" si="54"/>
        <v xml:space="preserve"> Financial Statement Analysis-Lab</v>
      </c>
      <c r="F115" s="245" t="s">
        <v>17</v>
      </c>
      <c r="G115" s="245"/>
      <c r="H115" s="245"/>
      <c r="I115" s="243" t="str">
        <f t="shared" si="55"/>
        <v/>
      </c>
      <c r="J115" s="243" t="str">
        <f t="shared" si="56"/>
        <v/>
      </c>
      <c r="K115" s="243"/>
      <c r="L115" s="245" t="s">
        <v>18</v>
      </c>
      <c r="M115" s="245" t="s">
        <v>15</v>
      </c>
      <c r="N115" s="245"/>
      <c r="O115" s="3">
        <v>0</v>
      </c>
      <c r="P115" s="252">
        <f t="shared" si="57"/>
        <v>8</v>
      </c>
      <c r="Q115" s="252">
        <f t="shared" si="58"/>
        <v>18</v>
      </c>
      <c r="R115" s="252" t="str">
        <f t="shared" si="59"/>
        <v xml:space="preserve">SB.MSA.L </v>
      </c>
      <c r="S115" s="252" t="str" cm="1">
        <f t="array" ref="S115">_xlfn.IFS($T115,$T$1,$U115,$U$1,$V115,$V$1,$W115,$W$1,$X115,$X$1,$Y115,$Y$1,$Z115,$Z$1,$AA115,$AA$1,$AB115,$AB$1,$AC115,$AC$1,$AD115,$AD$1,$AE115,$AE$1)</f>
        <v>MSA</v>
      </c>
      <c r="T115" s="252" t="b">
        <f t="shared" si="60"/>
        <v>0</v>
      </c>
      <c r="U115" s="252" t="b">
        <f t="shared" si="61"/>
        <v>0</v>
      </c>
      <c r="V115" s="252" t="b">
        <f t="shared" si="62"/>
        <v>1</v>
      </c>
      <c r="W115" s="252" t="b">
        <f t="shared" si="63"/>
        <v>0</v>
      </c>
      <c r="X115" s="252" t="b">
        <f t="shared" si="64"/>
        <v>0</v>
      </c>
      <c r="Y115" s="252" t="b">
        <f t="shared" si="65"/>
        <v>0</v>
      </c>
      <c r="Z115" s="252" t="b">
        <f t="shared" si="66"/>
        <v>0</v>
      </c>
      <c r="AA115" s="252" t="b">
        <f t="shared" si="67"/>
        <v>0</v>
      </c>
      <c r="AB115" s="252" t="b">
        <f t="shared" si="68"/>
        <v>0</v>
      </c>
      <c r="AC115" s="252" t="b">
        <f t="shared" si="69"/>
        <v>0</v>
      </c>
      <c r="AD115" s="252" t="b">
        <f t="shared" si="70"/>
        <v>0</v>
      </c>
      <c r="AE115" s="252" t="b">
        <f t="shared" si="71"/>
        <v>0</v>
      </c>
    </row>
    <row r="116" spans="1:31" ht="19.5" customHeight="1">
      <c r="A116" s="245" t="s">
        <v>96</v>
      </c>
      <c r="B116" s="245" t="s">
        <v>26</v>
      </c>
      <c r="C116" s="245" t="s">
        <v>116</v>
      </c>
      <c r="D116" s="245" t="s">
        <v>625</v>
      </c>
      <c r="E116" s="245" t="str">
        <f t="shared" si="54"/>
        <v xml:space="preserve"> Applied Finance Project</v>
      </c>
      <c r="F116" s="245" t="s">
        <v>117</v>
      </c>
      <c r="G116" s="245" t="s">
        <v>208</v>
      </c>
      <c r="H116" s="246" t="s">
        <v>220</v>
      </c>
      <c r="I116" s="243">
        <f t="shared" si="55"/>
        <v>0.3611111111111111</v>
      </c>
      <c r="J116" s="243">
        <f t="shared" si="56"/>
        <v>0.4236111111111111</v>
      </c>
      <c r="K116" s="243" t="s">
        <v>645</v>
      </c>
      <c r="L116" s="245" t="s">
        <v>10</v>
      </c>
      <c r="M116" s="245" t="s">
        <v>15</v>
      </c>
      <c r="N116" s="245" t="s">
        <v>202</v>
      </c>
      <c r="O116" s="3">
        <v>3</v>
      </c>
      <c r="P116" s="252">
        <f t="shared" si="57"/>
        <v>8</v>
      </c>
      <c r="Q116" s="252">
        <f t="shared" si="58"/>
        <v>17</v>
      </c>
      <c r="R116" s="252" t="str">
        <f t="shared" si="59"/>
        <v xml:space="preserve">SP.MSF1 </v>
      </c>
      <c r="S116" s="252" t="str" cm="1">
        <f t="array" ref="S116">_xlfn.IFS($T116,$T$1,$U116,$U$1,$V116,$V$1,$W116,$W$1,$X116,$X$1,$Y116,$Y$1,$Z116,$Z$1,$AA116,$AA$1,$AB116,$AB$1,$AC116,$AC$1,$AD116,$AD$1,$AE116,$AE$1)</f>
        <v>MSF</v>
      </c>
      <c r="T116" s="260" t="b">
        <f t="shared" si="60"/>
        <v>0</v>
      </c>
      <c r="U116" s="260" t="b">
        <f t="shared" si="61"/>
        <v>1</v>
      </c>
      <c r="V116" s="260" t="b">
        <f t="shared" si="62"/>
        <v>0</v>
      </c>
      <c r="W116" s="260" t="b">
        <f t="shared" si="63"/>
        <v>0</v>
      </c>
      <c r="X116" s="260" t="b">
        <f t="shared" si="64"/>
        <v>0</v>
      </c>
      <c r="Y116" s="260" t="b">
        <f t="shared" si="65"/>
        <v>0</v>
      </c>
      <c r="Z116" s="260" t="b">
        <f t="shared" si="66"/>
        <v>0</v>
      </c>
      <c r="AA116" s="260" t="b">
        <f t="shared" si="67"/>
        <v>0</v>
      </c>
      <c r="AB116" s="260" t="b">
        <f t="shared" si="68"/>
        <v>0</v>
      </c>
      <c r="AC116" s="260" t="b">
        <f t="shared" si="69"/>
        <v>0</v>
      </c>
      <c r="AD116" s="260" t="b">
        <f t="shared" si="70"/>
        <v>0</v>
      </c>
      <c r="AE116" s="260" t="b">
        <f t="shared" si="71"/>
        <v>0</v>
      </c>
    </row>
    <row r="117" spans="1:31" ht="19.5" customHeight="1">
      <c r="A117" s="245" t="s">
        <v>96</v>
      </c>
      <c r="B117" s="245" t="s">
        <v>26</v>
      </c>
      <c r="C117" s="245" t="s">
        <v>118</v>
      </c>
      <c r="D117" s="245" t="s">
        <v>626</v>
      </c>
      <c r="E117" s="245" t="str">
        <f t="shared" si="54"/>
        <v xml:space="preserve"> Applied Finance Project</v>
      </c>
      <c r="F117" s="245" t="s">
        <v>117</v>
      </c>
      <c r="G117" s="245" t="s">
        <v>208</v>
      </c>
      <c r="H117" s="246" t="s">
        <v>209</v>
      </c>
      <c r="I117" s="243">
        <f t="shared" si="55"/>
        <v>0.4375</v>
      </c>
      <c r="J117" s="243">
        <f t="shared" si="56"/>
        <v>0.5</v>
      </c>
      <c r="K117" s="243" t="s">
        <v>645</v>
      </c>
      <c r="L117" s="245" t="s">
        <v>10</v>
      </c>
      <c r="M117" s="245" t="s">
        <v>15</v>
      </c>
      <c r="N117" s="245" t="s">
        <v>202</v>
      </c>
      <c r="O117" s="3">
        <v>3</v>
      </c>
      <c r="P117" s="252">
        <f t="shared" si="57"/>
        <v>8</v>
      </c>
      <c r="Q117" s="252">
        <f t="shared" si="58"/>
        <v>17</v>
      </c>
      <c r="R117" s="252" t="str">
        <f t="shared" si="59"/>
        <v xml:space="preserve">SP.MSF2 </v>
      </c>
      <c r="S117" s="252" t="str" cm="1">
        <f t="array" ref="S117">_xlfn.IFS($T117,$T$1,$U117,$U$1,$V117,$V$1,$W117,$W$1,$X117,$X$1,$Y117,$Y$1,$Z117,$Z$1,$AA117,$AA$1,$AB117,$AB$1,$AC117,$AC$1,$AD117,$AD$1,$AE117,$AE$1)</f>
        <v>MSF</v>
      </c>
      <c r="T117" s="252" t="b">
        <f t="shared" si="60"/>
        <v>0</v>
      </c>
      <c r="U117" s="252" t="b">
        <f t="shared" si="61"/>
        <v>1</v>
      </c>
      <c r="V117" s="252" t="b">
        <f t="shared" si="62"/>
        <v>0</v>
      </c>
      <c r="W117" s="252" t="b">
        <f t="shared" si="63"/>
        <v>0</v>
      </c>
      <c r="X117" s="252" t="b">
        <f t="shared" si="64"/>
        <v>0</v>
      </c>
      <c r="Y117" s="252" t="b">
        <f t="shared" si="65"/>
        <v>0</v>
      </c>
      <c r="Z117" s="252" t="b">
        <f t="shared" si="66"/>
        <v>0</v>
      </c>
      <c r="AA117" s="252" t="b">
        <f t="shared" si="67"/>
        <v>0</v>
      </c>
      <c r="AB117" s="252" t="b">
        <f t="shared" si="68"/>
        <v>0</v>
      </c>
      <c r="AC117" s="252" t="b">
        <f t="shared" si="69"/>
        <v>0</v>
      </c>
      <c r="AD117" s="252" t="b">
        <f t="shared" si="70"/>
        <v>0</v>
      </c>
      <c r="AE117" s="252" t="b">
        <f t="shared" si="71"/>
        <v>0</v>
      </c>
    </row>
    <row r="118" spans="1:31" ht="19.5" customHeight="1">
      <c r="A118" s="245" t="s">
        <v>236</v>
      </c>
      <c r="B118" s="245" t="s">
        <v>26</v>
      </c>
      <c r="C118" s="245" t="s">
        <v>86</v>
      </c>
      <c r="D118" s="245" t="s">
        <v>623</v>
      </c>
      <c r="E118" s="245" t="str">
        <f t="shared" si="54"/>
        <v xml:space="preserve"> Advanced Topics in Information Systems II</v>
      </c>
      <c r="F118" s="245" t="s">
        <v>87</v>
      </c>
      <c r="G118" s="245" t="s">
        <v>274</v>
      </c>
      <c r="H118" s="245" t="s">
        <v>224</v>
      </c>
      <c r="I118" s="243">
        <f t="shared" si="55"/>
        <v>0.54166666666666663</v>
      </c>
      <c r="J118" s="243">
        <f t="shared" si="56"/>
        <v>0.59722222222222221</v>
      </c>
      <c r="K118" s="243" t="s">
        <v>637</v>
      </c>
      <c r="L118" s="245" t="s">
        <v>10</v>
      </c>
      <c r="M118" s="245" t="s">
        <v>15</v>
      </c>
      <c r="N118" s="245" t="s">
        <v>203</v>
      </c>
      <c r="O118" s="3">
        <v>1.5</v>
      </c>
      <c r="P118" s="252">
        <f t="shared" si="57"/>
        <v>9</v>
      </c>
      <c r="Q118" s="252">
        <f t="shared" si="58"/>
        <v>17</v>
      </c>
      <c r="R118" s="252" t="str">
        <f t="shared" si="59"/>
        <v xml:space="preserve">SP.PHD </v>
      </c>
      <c r="S118" s="252" t="str" cm="1">
        <f t="array" ref="S118">_xlfn.IFS($T118,$T$1,$U118,$U$1,$V118,$V$1,$W118,$W$1,$X118,$X$1,$Y118,$Y$1,$Z118,$Z$1,$AA118,$AA$1,$AB118,$AB$1,$AC118,$AC$1,$AD118,$AD$1,$AE118,$AE$1)</f>
        <v>PHD</v>
      </c>
      <c r="T118" s="260" t="b">
        <f t="shared" si="60"/>
        <v>0</v>
      </c>
      <c r="U118" s="260" t="b">
        <f t="shared" si="61"/>
        <v>0</v>
      </c>
      <c r="V118" s="260" t="b">
        <f t="shared" si="62"/>
        <v>0</v>
      </c>
      <c r="W118" s="260" t="b">
        <f t="shared" si="63"/>
        <v>0</v>
      </c>
      <c r="X118" s="260" t="b">
        <f t="shared" si="64"/>
        <v>0</v>
      </c>
      <c r="Y118" s="260" t="b">
        <f t="shared" si="65"/>
        <v>0</v>
      </c>
      <c r="Z118" s="260" t="b">
        <f t="shared" si="66"/>
        <v>0</v>
      </c>
      <c r="AA118" s="260" t="b">
        <f t="shared" si="67"/>
        <v>0</v>
      </c>
      <c r="AB118" s="260" t="b">
        <f t="shared" si="68"/>
        <v>1</v>
      </c>
      <c r="AC118" s="260" t="b">
        <f t="shared" si="69"/>
        <v>0</v>
      </c>
      <c r="AD118" s="260" t="b">
        <f t="shared" si="70"/>
        <v>0</v>
      </c>
      <c r="AE118" s="260" t="b">
        <f t="shared" si="71"/>
        <v>0</v>
      </c>
    </row>
    <row r="119" spans="1:31" ht="19.5" customHeight="1">
      <c r="A119" s="245" t="s">
        <v>157</v>
      </c>
      <c r="B119" s="245" t="s">
        <v>26</v>
      </c>
      <c r="C119" s="245" t="s">
        <v>156</v>
      </c>
      <c r="D119" s="245" t="s">
        <v>630</v>
      </c>
      <c r="E119" s="245" t="str">
        <f t="shared" si="54"/>
        <v xml:space="preserve"> Adv Topics in CIS and OM</v>
      </c>
      <c r="F119" s="245" t="s">
        <v>158</v>
      </c>
      <c r="G119" s="245" t="s">
        <v>210</v>
      </c>
      <c r="H119" s="246" t="s">
        <v>230</v>
      </c>
      <c r="I119" s="243">
        <f t="shared" si="55"/>
        <v>0.54166666666666663</v>
      </c>
      <c r="J119" s="243">
        <f t="shared" si="56"/>
        <v>0.63194444444444442</v>
      </c>
      <c r="K119" s="243" t="s">
        <v>646</v>
      </c>
      <c r="L119" s="245" t="s">
        <v>10</v>
      </c>
      <c r="M119" s="245" t="s">
        <v>15</v>
      </c>
      <c r="N119" s="245"/>
      <c r="O119" s="3">
        <v>3</v>
      </c>
      <c r="P119" s="252">
        <f t="shared" si="57"/>
        <v>8</v>
      </c>
      <c r="Q119" s="252">
        <f t="shared" si="58"/>
        <v>16</v>
      </c>
      <c r="R119" s="252" t="str">
        <f t="shared" si="59"/>
        <v xml:space="preserve">SP.PHD </v>
      </c>
      <c r="S119" s="252" t="str" cm="1">
        <f t="array" ref="S119">_xlfn.IFS($T119,$T$1,$U119,$U$1,$V119,$V$1,$W119,$W$1,$X119,$X$1,$Y119,$Y$1,$Z119,$Z$1,$AA119,$AA$1,$AB119,$AB$1,$AC119,$AC$1,$AD119,$AD$1,$AE119,$AE$1)</f>
        <v>PHD</v>
      </c>
      <c r="T119" s="252" t="b">
        <f t="shared" si="60"/>
        <v>0</v>
      </c>
      <c r="U119" s="252" t="b">
        <f t="shared" si="61"/>
        <v>0</v>
      </c>
      <c r="V119" s="252" t="b">
        <f t="shared" si="62"/>
        <v>0</v>
      </c>
      <c r="W119" s="252" t="b">
        <f t="shared" si="63"/>
        <v>0</v>
      </c>
      <c r="X119" s="252" t="b">
        <f t="shared" si="64"/>
        <v>0</v>
      </c>
      <c r="Y119" s="252" t="b">
        <f t="shared" si="65"/>
        <v>0</v>
      </c>
      <c r="Z119" s="252" t="b">
        <f t="shared" si="66"/>
        <v>0</v>
      </c>
      <c r="AA119" s="252" t="b">
        <f t="shared" si="67"/>
        <v>0</v>
      </c>
      <c r="AB119" s="252" t="b">
        <f t="shared" si="68"/>
        <v>1</v>
      </c>
      <c r="AC119" s="252" t="b">
        <f t="shared" si="69"/>
        <v>0</v>
      </c>
      <c r="AD119" s="252" t="b">
        <f t="shared" si="70"/>
        <v>0</v>
      </c>
      <c r="AE119" s="252" t="b">
        <f t="shared" si="71"/>
        <v>0</v>
      </c>
    </row>
    <row r="120" spans="1:31" ht="19.5" customHeight="1">
      <c r="A120" s="245" t="s">
        <v>236</v>
      </c>
      <c r="B120" s="245" t="s">
        <v>26</v>
      </c>
      <c r="C120" s="245" t="s">
        <v>74</v>
      </c>
      <c r="D120" s="245" t="s">
        <v>620</v>
      </c>
      <c r="E120" s="245" t="str">
        <f t="shared" si="54"/>
        <v xml:space="preserve"> Strategy and Business Systems Consulting Practicu</v>
      </c>
      <c r="F120" s="245" t="s">
        <v>61</v>
      </c>
      <c r="G120" s="245" t="s">
        <v>208</v>
      </c>
      <c r="H120" s="246" t="s">
        <v>212</v>
      </c>
      <c r="I120" s="243">
        <f t="shared" si="55"/>
        <v>0.56944444444444442</v>
      </c>
      <c r="J120" s="243">
        <f t="shared" si="56"/>
        <v>0.63194444444444442</v>
      </c>
      <c r="K120" s="243" t="s">
        <v>639</v>
      </c>
      <c r="L120" s="245" t="s">
        <v>10</v>
      </c>
      <c r="M120" s="245" t="s">
        <v>15</v>
      </c>
      <c r="N120" s="245"/>
      <c r="O120" s="3">
        <v>3</v>
      </c>
      <c r="P120" s="252">
        <f t="shared" si="57"/>
        <v>8</v>
      </c>
      <c r="Q120" s="252">
        <f t="shared" si="58"/>
        <v>17</v>
      </c>
      <c r="R120" s="252" t="str">
        <f t="shared" si="59"/>
        <v xml:space="preserve">SP.MBA1 </v>
      </c>
      <c r="S120" s="252" t="str" cm="1">
        <f t="array" ref="S120">_xlfn.IFS($T120,$T$1,$U120,$U$1,$V120,$V$1,$W120,$W$1,$X120,$X$1,$Y120,$Y$1,$Z120,$Z$1,$AA120,$AA$1,$AB120,$AB$1,$AC120,$AC$1,$AD120,$AD$1,$AE120,$AE$1)</f>
        <v>MBA</v>
      </c>
      <c r="T120" s="252" t="b">
        <f t="shared" si="60"/>
        <v>1</v>
      </c>
      <c r="U120" s="252" t="b">
        <f t="shared" si="61"/>
        <v>0</v>
      </c>
      <c r="V120" s="252" t="b">
        <f t="shared" si="62"/>
        <v>0</v>
      </c>
      <c r="W120" s="252" t="b">
        <f t="shared" si="63"/>
        <v>0</v>
      </c>
      <c r="X120" s="252" t="b">
        <f t="shared" si="64"/>
        <v>0</v>
      </c>
      <c r="Y120" s="252" t="b">
        <f t="shared" si="65"/>
        <v>0</v>
      </c>
      <c r="Z120" s="252" t="b">
        <f t="shared" si="66"/>
        <v>0</v>
      </c>
      <c r="AA120" s="252" t="b">
        <f t="shared" si="67"/>
        <v>0</v>
      </c>
      <c r="AB120" s="252" t="b">
        <f t="shared" si="68"/>
        <v>0</v>
      </c>
      <c r="AC120" s="252" t="b">
        <f t="shared" si="69"/>
        <v>0</v>
      </c>
      <c r="AD120" s="252" t="b">
        <f t="shared" si="70"/>
        <v>0</v>
      </c>
      <c r="AE120" s="252" t="b">
        <f t="shared" si="71"/>
        <v>0</v>
      </c>
    </row>
    <row r="121" spans="1:31" ht="19.5" customHeight="1">
      <c r="A121" s="249" t="s">
        <v>236</v>
      </c>
      <c r="B121" s="249" t="s">
        <v>26</v>
      </c>
      <c r="C121" s="249" t="s">
        <v>75</v>
      </c>
      <c r="D121" s="249" t="s">
        <v>621</v>
      </c>
      <c r="E121" s="245" t="str">
        <f t="shared" si="54"/>
        <v xml:space="preserve"> Strategy and Business Systems Consulting Practicu</v>
      </c>
      <c r="F121" s="249" t="s">
        <v>76</v>
      </c>
      <c r="G121" s="249" t="s">
        <v>208</v>
      </c>
      <c r="H121" s="250" t="s">
        <v>212</v>
      </c>
      <c r="I121" s="243">
        <f t="shared" si="55"/>
        <v>0.56944444444444442</v>
      </c>
      <c r="J121" s="243">
        <f t="shared" si="56"/>
        <v>0.63194444444444442</v>
      </c>
      <c r="K121" s="243" t="s">
        <v>636</v>
      </c>
      <c r="L121" s="249" t="s">
        <v>10</v>
      </c>
      <c r="M121" s="249" t="s">
        <v>15</v>
      </c>
      <c r="N121" s="249"/>
      <c r="O121" s="251">
        <v>3</v>
      </c>
      <c r="P121" s="262">
        <f t="shared" si="57"/>
        <v>8</v>
      </c>
      <c r="Q121" s="262">
        <f t="shared" si="58"/>
        <v>17</v>
      </c>
      <c r="R121" s="262" t="str">
        <f t="shared" si="59"/>
        <v xml:space="preserve">SP.MBA2 </v>
      </c>
      <c r="S121" s="252" t="str" cm="1">
        <f t="array" ref="S121">_xlfn.IFS($T121,$T$1,$U121,$U$1,$V121,$V$1,$W121,$W$1,$X121,$X$1,$Y121,$Y$1,$Z121,$Z$1,$AA121,$AA$1,$AB121,$AB$1,$AC121,$AC$1,$AD121,$AD$1,$AE121,$AE$1)</f>
        <v>MBA</v>
      </c>
      <c r="T121" s="263" t="b">
        <f t="shared" si="60"/>
        <v>1</v>
      </c>
      <c r="U121" s="263" t="b">
        <f t="shared" si="61"/>
        <v>0</v>
      </c>
      <c r="V121" s="263" t="b">
        <f t="shared" si="62"/>
        <v>0</v>
      </c>
      <c r="W121" s="263" t="b">
        <f t="shared" si="63"/>
        <v>0</v>
      </c>
      <c r="X121" s="263" t="b">
        <f t="shared" si="64"/>
        <v>0</v>
      </c>
      <c r="Y121" s="263" t="b">
        <f t="shared" si="65"/>
        <v>0</v>
      </c>
      <c r="Z121" s="263" t="b">
        <f t="shared" si="66"/>
        <v>0</v>
      </c>
      <c r="AA121" s="263" t="b">
        <f t="shared" si="67"/>
        <v>0</v>
      </c>
      <c r="AB121" s="263" t="b">
        <f t="shared" si="68"/>
        <v>0</v>
      </c>
      <c r="AC121" s="263" t="b">
        <f t="shared" si="69"/>
        <v>0</v>
      </c>
      <c r="AD121" s="263" t="b">
        <f t="shared" si="70"/>
        <v>0</v>
      </c>
      <c r="AE121" s="263" t="b">
        <f t="shared" si="71"/>
        <v>0</v>
      </c>
    </row>
    <row r="122" spans="1:31" ht="19.5" customHeight="1">
      <c r="A122" s="245" t="s">
        <v>96</v>
      </c>
      <c r="B122" s="245" t="s">
        <v>26</v>
      </c>
      <c r="C122" s="245" t="s">
        <v>115</v>
      </c>
      <c r="D122" s="245" t="s">
        <v>624</v>
      </c>
      <c r="E122" s="245" t="str">
        <f t="shared" si="54"/>
        <v xml:space="preserve"> Finance Project</v>
      </c>
      <c r="F122" s="245" t="s">
        <v>107</v>
      </c>
      <c r="G122" s="245" t="s">
        <v>648</v>
      </c>
      <c r="H122" s="250" t="s">
        <v>212</v>
      </c>
      <c r="I122" s="243">
        <f t="shared" si="55"/>
        <v>0.56944444444444442</v>
      </c>
      <c r="J122" s="243">
        <f t="shared" si="56"/>
        <v>0.63194444444444442</v>
      </c>
      <c r="K122" s="243" t="s">
        <v>637</v>
      </c>
      <c r="L122" s="245" t="s">
        <v>10</v>
      </c>
      <c r="M122" s="245" t="s">
        <v>15</v>
      </c>
      <c r="N122" s="245"/>
      <c r="O122" s="3">
        <v>3</v>
      </c>
      <c r="P122" s="252">
        <f t="shared" si="57"/>
        <v>8</v>
      </c>
      <c r="Q122" s="252">
        <f t="shared" si="58"/>
        <v>16</v>
      </c>
      <c r="R122" s="252" t="str">
        <f t="shared" si="59"/>
        <v xml:space="preserve">SP.MBA </v>
      </c>
      <c r="S122" s="252" t="str" cm="1">
        <f t="array" ref="S122">_xlfn.IFS($T122,$T$1,$U122,$U$1,$V122,$V$1,$W122,$W$1,$X122,$X$1,$Y122,$Y$1,$Z122,$Z$1,$AA122,$AA$1,$AB122,$AB$1,$AC122,$AC$1,$AD122,$AD$1,$AE122,$AE$1)</f>
        <v>MBA</v>
      </c>
      <c r="T122" s="252" t="b">
        <f t="shared" si="60"/>
        <v>1</v>
      </c>
      <c r="U122" s="252" t="b">
        <f t="shared" si="61"/>
        <v>0</v>
      </c>
      <c r="V122" s="252" t="b">
        <f t="shared" si="62"/>
        <v>0</v>
      </c>
      <c r="W122" s="252" t="b">
        <f t="shared" si="63"/>
        <v>0</v>
      </c>
      <c r="X122" s="252" t="b">
        <f t="shared" si="64"/>
        <v>0</v>
      </c>
      <c r="Y122" s="252" t="b">
        <f t="shared" si="65"/>
        <v>0</v>
      </c>
      <c r="Z122" s="252" t="b">
        <f t="shared" si="66"/>
        <v>0</v>
      </c>
      <c r="AA122" s="252" t="b">
        <f t="shared" si="67"/>
        <v>0</v>
      </c>
      <c r="AB122" s="252" t="b">
        <f t="shared" si="68"/>
        <v>0</v>
      </c>
      <c r="AC122" s="252" t="b">
        <f t="shared" si="69"/>
        <v>0</v>
      </c>
      <c r="AD122" s="252" t="b">
        <f t="shared" si="70"/>
        <v>0</v>
      </c>
      <c r="AE122" s="252" t="b">
        <f t="shared" si="71"/>
        <v>0</v>
      </c>
    </row>
    <row r="123" spans="1:31" ht="19.5" customHeight="1">
      <c r="A123" s="245" t="s">
        <v>236</v>
      </c>
      <c r="B123" s="245" t="s">
        <v>26</v>
      </c>
      <c r="C123" s="245" t="s">
        <v>72</v>
      </c>
      <c r="D123" s="245" t="s">
        <v>619</v>
      </c>
      <c r="E123" s="245" t="str">
        <f t="shared" si="54"/>
        <v xml:space="preserve"> AI Business Project</v>
      </c>
      <c r="F123" s="245" t="s">
        <v>73</v>
      </c>
      <c r="G123" s="245" t="s">
        <v>214</v>
      </c>
      <c r="H123" s="245" t="s">
        <v>207</v>
      </c>
      <c r="I123" s="243">
        <f t="shared" si="55"/>
        <v>0.73611111111111116</v>
      </c>
      <c r="J123" s="243">
        <f t="shared" si="56"/>
        <v>0.875</v>
      </c>
      <c r="K123" s="243" t="s">
        <v>636</v>
      </c>
      <c r="L123" s="245" t="s">
        <v>10</v>
      </c>
      <c r="M123" s="245" t="s">
        <v>15</v>
      </c>
      <c r="N123" s="245" t="s">
        <v>202</v>
      </c>
      <c r="O123" s="3">
        <v>3</v>
      </c>
      <c r="P123" s="252">
        <f t="shared" si="57"/>
        <v>8</v>
      </c>
      <c r="Q123" s="252">
        <f t="shared" si="58"/>
        <v>16</v>
      </c>
      <c r="R123" s="252" t="str">
        <f t="shared" si="59"/>
        <v xml:space="preserve">SP.AIB </v>
      </c>
      <c r="S123" s="252" t="str" cm="1">
        <f t="array" ref="S123">_xlfn.IFS($T123,$T$1,$U123,$U$1,$V123,$V$1,$W123,$W$1,$X123,$X$1,$Y123,$Y$1,$Z123,$Z$1,$AA123,$AA$1,$AB123,$AB$1,$AC123,$AC$1,$AD123,$AD$1,$AE123,$AE$1)</f>
        <v>AIB</v>
      </c>
      <c r="T123" s="260" t="b">
        <f t="shared" si="60"/>
        <v>0</v>
      </c>
      <c r="U123" s="260" t="b">
        <f t="shared" si="61"/>
        <v>0</v>
      </c>
      <c r="V123" s="260" t="b">
        <f t="shared" si="62"/>
        <v>0</v>
      </c>
      <c r="W123" s="260" t="b">
        <f t="shared" si="63"/>
        <v>0</v>
      </c>
      <c r="X123" s="260" t="b">
        <f t="shared" si="64"/>
        <v>0</v>
      </c>
      <c r="Y123" s="260" t="b">
        <f t="shared" si="65"/>
        <v>1</v>
      </c>
      <c r="Z123" s="260" t="b">
        <f t="shared" si="66"/>
        <v>0</v>
      </c>
      <c r="AA123" s="260" t="b">
        <f t="shared" si="67"/>
        <v>0</v>
      </c>
      <c r="AB123" s="260" t="b">
        <f t="shared" si="68"/>
        <v>0</v>
      </c>
      <c r="AC123" s="260" t="b">
        <f t="shared" si="69"/>
        <v>0</v>
      </c>
      <c r="AD123" s="260" t="b">
        <f t="shared" si="70"/>
        <v>0</v>
      </c>
      <c r="AE123" s="260" t="b">
        <f t="shared" si="71"/>
        <v>0</v>
      </c>
    </row>
    <row r="124" spans="1:31" ht="19.5" customHeight="1">
      <c r="A124" s="245" t="s">
        <v>9</v>
      </c>
      <c r="B124" s="245" t="s">
        <v>26</v>
      </c>
      <c r="C124" s="245" t="s">
        <v>25</v>
      </c>
      <c r="D124" s="245" t="s">
        <v>617</v>
      </c>
      <c r="E124" s="245" t="str">
        <f t="shared" si="54"/>
        <v xml:space="preserve"> Auditing II</v>
      </c>
      <c r="F124" s="245" t="s">
        <v>27</v>
      </c>
      <c r="G124" s="245" t="s">
        <v>214</v>
      </c>
      <c r="H124" s="245" t="s">
        <v>215</v>
      </c>
      <c r="I124" s="243">
        <f t="shared" si="55"/>
        <v>0.73611111111111116</v>
      </c>
      <c r="J124" s="243">
        <f t="shared" si="56"/>
        <v>0.85069444444444453</v>
      </c>
      <c r="K124" s="243" t="s">
        <v>635</v>
      </c>
      <c r="L124" s="245" t="s">
        <v>10</v>
      </c>
      <c r="M124" s="245" t="s">
        <v>15</v>
      </c>
      <c r="N124" s="245" t="s">
        <v>202</v>
      </c>
      <c r="O124" s="3">
        <v>4</v>
      </c>
      <c r="P124" s="252">
        <f t="shared" si="57"/>
        <v>8</v>
      </c>
      <c r="Q124" s="252">
        <f t="shared" si="58"/>
        <v>16</v>
      </c>
      <c r="R124" s="252" t="str">
        <f t="shared" si="59"/>
        <v xml:space="preserve">SP.MSA </v>
      </c>
      <c r="S124" s="252" t="str" cm="1">
        <f t="array" ref="S124">_xlfn.IFS($T124,$T$1,$U124,$U$1,$V124,$V$1,$W124,$W$1,$X124,$X$1,$Y124,$Y$1,$Z124,$Z$1,$AA124,$AA$1,$AB124,$AB$1,$AC124,$AC$1,$AD124,$AD$1,$AE124,$AE$1)</f>
        <v>MSA</v>
      </c>
      <c r="T124" s="260" t="b">
        <f t="shared" si="60"/>
        <v>0</v>
      </c>
      <c r="U124" s="260" t="b">
        <f t="shared" si="61"/>
        <v>0</v>
      </c>
      <c r="V124" s="260" t="b">
        <f t="shared" si="62"/>
        <v>1</v>
      </c>
      <c r="W124" s="260" t="b">
        <f t="shared" si="63"/>
        <v>0</v>
      </c>
      <c r="X124" s="260" t="b">
        <f t="shared" si="64"/>
        <v>0</v>
      </c>
      <c r="Y124" s="260" t="b">
        <f t="shared" si="65"/>
        <v>0</v>
      </c>
      <c r="Z124" s="260" t="b">
        <f t="shared" si="66"/>
        <v>0</v>
      </c>
      <c r="AA124" s="260" t="b">
        <f t="shared" si="67"/>
        <v>0</v>
      </c>
      <c r="AB124" s="260" t="b">
        <f t="shared" si="68"/>
        <v>0</v>
      </c>
      <c r="AC124" s="260" t="b">
        <f t="shared" si="69"/>
        <v>0</v>
      </c>
      <c r="AD124" s="260" t="b">
        <f t="shared" si="70"/>
        <v>0</v>
      </c>
      <c r="AE124" s="260" t="b">
        <f t="shared" si="71"/>
        <v>0</v>
      </c>
    </row>
    <row r="125" spans="1:31" ht="31.5" customHeight="1">
      <c r="A125" s="245" t="s">
        <v>236</v>
      </c>
      <c r="B125" s="245" t="s">
        <v>26</v>
      </c>
      <c r="C125" s="245" t="s">
        <v>77</v>
      </c>
      <c r="D125" s="245" t="s">
        <v>622</v>
      </c>
      <c r="E125" s="245" t="str">
        <f t="shared" si="54"/>
        <v xml:space="preserve"> Business Analytics Project</v>
      </c>
      <c r="F125" s="245" t="s">
        <v>73</v>
      </c>
      <c r="G125" s="245" t="s">
        <v>214</v>
      </c>
      <c r="H125" s="245" t="s">
        <v>207</v>
      </c>
      <c r="I125" s="243">
        <f t="shared" si="55"/>
        <v>0.73611111111111116</v>
      </c>
      <c r="J125" s="243">
        <f t="shared" si="56"/>
        <v>0.875</v>
      </c>
      <c r="K125" s="243" t="s">
        <v>636</v>
      </c>
      <c r="L125" s="245" t="s">
        <v>10</v>
      </c>
      <c r="M125" s="245" t="s">
        <v>15</v>
      </c>
      <c r="N125" s="245" t="s">
        <v>202</v>
      </c>
      <c r="O125" s="3">
        <v>3</v>
      </c>
      <c r="P125" s="252">
        <f t="shared" si="57"/>
        <v>8</v>
      </c>
      <c r="Q125" s="252">
        <f t="shared" si="58"/>
        <v>16</v>
      </c>
      <c r="R125" s="252" t="str">
        <f t="shared" si="59"/>
        <v xml:space="preserve">SP.BUA </v>
      </c>
      <c r="S125" s="252" t="str" cm="1">
        <f t="array" ref="S125">_xlfn.IFS($T125,$T$1,$U125,$U$1,$V125,$V$1,$W125,$W$1,$X125,$X$1,$Y125,$Y$1,$Z125,$Z$1,$AA125,$AA$1,$AB125,$AB$1,$AC125,$AC$1,$AD125,$AD$1,$AE125,$AE$1)</f>
        <v>MSBA</v>
      </c>
      <c r="T125" s="252" t="b">
        <f t="shared" si="60"/>
        <v>0</v>
      </c>
      <c r="U125" s="252" t="b">
        <f t="shared" si="61"/>
        <v>0</v>
      </c>
      <c r="V125" s="252" t="b">
        <f t="shared" si="62"/>
        <v>0</v>
      </c>
      <c r="W125" s="252" t="b">
        <f t="shared" si="63"/>
        <v>1</v>
      </c>
      <c r="X125" s="252" t="b">
        <f t="shared" si="64"/>
        <v>0</v>
      </c>
      <c r="Y125" s="252" t="b">
        <f t="shared" si="65"/>
        <v>0</v>
      </c>
      <c r="Z125" s="252" t="b">
        <f t="shared" si="66"/>
        <v>0</v>
      </c>
      <c r="AA125" s="252" t="b">
        <f t="shared" si="67"/>
        <v>0</v>
      </c>
      <c r="AB125" s="252" t="b">
        <f t="shared" si="68"/>
        <v>0</v>
      </c>
      <c r="AC125" s="252" t="b">
        <f t="shared" si="69"/>
        <v>0</v>
      </c>
      <c r="AD125" s="252" t="b">
        <f t="shared" si="70"/>
        <v>0</v>
      </c>
      <c r="AE125" s="252" t="b">
        <f t="shared" si="71"/>
        <v>0</v>
      </c>
    </row>
    <row r="126" spans="1:31" ht="31.5" customHeight="1">
      <c r="A126" s="245" t="s">
        <v>165</v>
      </c>
      <c r="B126" s="245" t="s">
        <v>26</v>
      </c>
      <c r="C126" s="245" t="s">
        <v>189</v>
      </c>
      <c r="D126" s="245" t="s">
        <v>629</v>
      </c>
      <c r="E126" s="245" t="str">
        <f t="shared" si="54"/>
        <v xml:space="preserve"> Marketing Analytics Project</v>
      </c>
      <c r="F126" s="245" t="s">
        <v>73</v>
      </c>
      <c r="G126" s="245" t="s">
        <v>214</v>
      </c>
      <c r="H126" s="245" t="s">
        <v>207</v>
      </c>
      <c r="I126" s="243">
        <f t="shared" si="55"/>
        <v>0.73611111111111116</v>
      </c>
      <c r="J126" s="243">
        <f t="shared" si="56"/>
        <v>0.875</v>
      </c>
      <c r="K126" s="243" t="s">
        <v>636</v>
      </c>
      <c r="L126" s="245" t="s">
        <v>10</v>
      </c>
      <c r="M126" s="245" t="s">
        <v>15</v>
      </c>
      <c r="N126" s="245" t="s">
        <v>202</v>
      </c>
      <c r="O126" s="3">
        <v>3</v>
      </c>
      <c r="P126" s="252">
        <f t="shared" si="57"/>
        <v>8</v>
      </c>
      <c r="Q126" s="252">
        <f t="shared" si="58"/>
        <v>16</v>
      </c>
      <c r="R126" s="252" t="str">
        <f t="shared" si="59"/>
        <v xml:space="preserve">SP.MKA </v>
      </c>
      <c r="S126" s="252" t="str" cm="1">
        <f t="array" ref="S126">_xlfn.IFS($T126,$T$1,$U126,$U$1,$V126,$V$1,$W126,$W$1,$X126,$X$1,$Y126,$Y$1,$Z126,$Z$1,$AA126,$AA$1,$AB126,$AB$1,$AC126,$AC$1,$AD126,$AD$1,$AE126,$AE$1)</f>
        <v>MSMA</v>
      </c>
      <c r="T126" s="260" t="b">
        <f t="shared" si="60"/>
        <v>0</v>
      </c>
      <c r="U126" s="260" t="b">
        <f t="shared" si="61"/>
        <v>0</v>
      </c>
      <c r="V126" s="260" t="b">
        <f t="shared" si="62"/>
        <v>0</v>
      </c>
      <c r="W126" s="260" t="b">
        <f t="shared" si="63"/>
        <v>0</v>
      </c>
      <c r="X126" s="260" t="b">
        <f t="shared" si="64"/>
        <v>1</v>
      </c>
      <c r="Y126" s="260" t="b">
        <f t="shared" si="65"/>
        <v>0</v>
      </c>
      <c r="Z126" s="260" t="b">
        <f t="shared" si="66"/>
        <v>0</v>
      </c>
      <c r="AA126" s="260" t="b">
        <f t="shared" si="67"/>
        <v>0</v>
      </c>
      <c r="AB126" s="260" t="b">
        <f t="shared" si="68"/>
        <v>0</v>
      </c>
      <c r="AC126" s="260" t="b">
        <f t="shared" si="69"/>
        <v>0</v>
      </c>
      <c r="AD126" s="260" t="b">
        <f t="shared" si="70"/>
        <v>0</v>
      </c>
      <c r="AE126" s="260" t="b">
        <f t="shared" si="71"/>
        <v>0</v>
      </c>
    </row>
    <row r="127" spans="1:31" ht="19.5" customHeight="1">
      <c r="A127" s="245" t="s">
        <v>165</v>
      </c>
      <c r="B127" s="245" t="s">
        <v>26</v>
      </c>
      <c r="C127" s="245" t="s">
        <v>185</v>
      </c>
      <c r="D127" s="245" t="s">
        <v>627</v>
      </c>
      <c r="E127" s="245" t="str">
        <f t="shared" si="54"/>
        <v xml:space="preserve"> Brand Management Workshop</v>
      </c>
      <c r="F127" s="245" t="s">
        <v>306</v>
      </c>
      <c r="G127" s="245" t="s">
        <v>206</v>
      </c>
      <c r="H127" s="245" t="s">
        <v>207</v>
      </c>
      <c r="I127" s="243">
        <f t="shared" si="55"/>
        <v>0.73611111111111116</v>
      </c>
      <c r="J127" s="243">
        <f t="shared" si="56"/>
        <v>0.875</v>
      </c>
      <c r="K127" s="243" t="s">
        <v>642</v>
      </c>
      <c r="L127" s="245" t="s">
        <v>10</v>
      </c>
      <c r="M127" s="245" t="s">
        <v>15</v>
      </c>
      <c r="N127" s="245" t="s">
        <v>202</v>
      </c>
      <c r="O127" s="3">
        <v>3</v>
      </c>
      <c r="P127" s="252">
        <f t="shared" si="57"/>
        <v>8</v>
      </c>
      <c r="Q127" s="252">
        <f t="shared" si="58"/>
        <v>16</v>
      </c>
      <c r="R127" s="252" t="str">
        <f t="shared" si="59"/>
        <v xml:space="preserve">SP.MBA </v>
      </c>
      <c r="S127" s="252" t="str" cm="1">
        <f t="array" ref="S127">_xlfn.IFS($T127,$T$1,$U127,$U$1,$V127,$V$1,$W127,$W$1,$X127,$X$1,$Y127,$Y$1,$Z127,$Z$1,$AA127,$AA$1,$AB127,$AB$1,$AC127,$AC$1,$AD127,$AD$1,$AE127,$AE$1)</f>
        <v>MBA</v>
      </c>
      <c r="T127" s="260" t="b">
        <f t="shared" si="60"/>
        <v>1</v>
      </c>
      <c r="U127" s="260" t="b">
        <f t="shared" si="61"/>
        <v>0</v>
      </c>
      <c r="V127" s="260" t="b">
        <f t="shared" si="62"/>
        <v>0</v>
      </c>
      <c r="W127" s="260" t="b">
        <f t="shared" si="63"/>
        <v>0</v>
      </c>
      <c r="X127" s="260" t="b">
        <f t="shared" si="64"/>
        <v>0</v>
      </c>
      <c r="Y127" s="260" t="b">
        <f t="shared" si="65"/>
        <v>0</v>
      </c>
      <c r="Z127" s="260" t="b">
        <f t="shared" si="66"/>
        <v>0</v>
      </c>
      <c r="AA127" s="260" t="b">
        <f t="shared" si="67"/>
        <v>0</v>
      </c>
      <c r="AB127" s="260" t="b">
        <f t="shared" si="68"/>
        <v>0</v>
      </c>
      <c r="AC127" s="260" t="b">
        <f t="shared" si="69"/>
        <v>0</v>
      </c>
      <c r="AD127" s="260" t="b">
        <f t="shared" si="70"/>
        <v>0</v>
      </c>
      <c r="AE127" s="260" t="b">
        <f t="shared" si="71"/>
        <v>0</v>
      </c>
    </row>
    <row r="128" spans="1:31" ht="19.5" customHeight="1">
      <c r="A128" s="245" t="s">
        <v>165</v>
      </c>
      <c r="B128" s="245" t="s">
        <v>26</v>
      </c>
      <c r="C128" s="245" t="s">
        <v>187</v>
      </c>
      <c r="D128" s="245" t="s">
        <v>628</v>
      </c>
      <c r="E128" s="245" t="str">
        <f t="shared" si="54"/>
        <v xml:space="preserve"> Product Management Workshop</v>
      </c>
      <c r="F128" s="245" t="s">
        <v>169</v>
      </c>
      <c r="G128" s="245" t="s">
        <v>206</v>
      </c>
      <c r="H128" s="245" t="s">
        <v>207</v>
      </c>
      <c r="I128" s="243">
        <f t="shared" si="55"/>
        <v>0.73611111111111116</v>
      </c>
      <c r="J128" s="243">
        <f t="shared" si="56"/>
        <v>0.875</v>
      </c>
      <c r="K128" s="243" t="s">
        <v>637</v>
      </c>
      <c r="L128" s="245" t="s">
        <v>10</v>
      </c>
      <c r="M128" s="245" t="s">
        <v>91</v>
      </c>
      <c r="N128" s="245"/>
      <c r="O128" s="3">
        <v>3</v>
      </c>
      <c r="P128" s="252">
        <f t="shared" si="57"/>
        <v>8</v>
      </c>
      <c r="Q128" s="252">
        <f t="shared" si="58"/>
        <v>16</v>
      </c>
      <c r="R128" s="252" t="str">
        <f t="shared" si="59"/>
        <v xml:space="preserve">SP.MBA </v>
      </c>
      <c r="S128" s="252" t="str" cm="1">
        <f t="array" ref="S128">_xlfn.IFS($T128,$T$1,$U128,$U$1,$V128,$V$1,$W128,$W$1,$X128,$X$1,$Y128,$Y$1,$Z128,$Z$1,$AA128,$AA$1,$AB128,$AB$1,$AC128,$AC$1,$AD128,$AD$1,$AE128,$AE$1)</f>
        <v>MBA</v>
      </c>
      <c r="T128" s="252" t="b">
        <f t="shared" si="60"/>
        <v>1</v>
      </c>
      <c r="U128" s="252" t="b">
        <f t="shared" si="61"/>
        <v>0</v>
      </c>
      <c r="V128" s="252" t="b">
        <f t="shared" si="62"/>
        <v>0</v>
      </c>
      <c r="W128" s="252" t="b">
        <f t="shared" si="63"/>
        <v>0</v>
      </c>
      <c r="X128" s="252" t="b">
        <f t="shared" si="64"/>
        <v>0</v>
      </c>
      <c r="Y128" s="252" t="b">
        <f t="shared" si="65"/>
        <v>0</v>
      </c>
      <c r="Z128" s="252" t="b">
        <f t="shared" si="66"/>
        <v>0</v>
      </c>
      <c r="AA128" s="252" t="b">
        <f t="shared" si="67"/>
        <v>0</v>
      </c>
      <c r="AB128" s="252" t="b">
        <f t="shared" si="68"/>
        <v>0</v>
      </c>
      <c r="AC128" s="252" t="b">
        <f t="shared" si="69"/>
        <v>0</v>
      </c>
      <c r="AD128" s="252" t="b">
        <f t="shared" si="70"/>
        <v>0</v>
      </c>
      <c r="AE128" s="252" t="b">
        <f t="shared" si="71"/>
        <v>0</v>
      </c>
    </row>
    <row r="129" spans="1:31" ht="19.5" customHeight="1">
      <c r="A129" s="245" t="s">
        <v>165</v>
      </c>
      <c r="B129" s="245" t="s">
        <v>26</v>
      </c>
      <c r="C129" s="245" t="s">
        <v>185</v>
      </c>
      <c r="D129" s="245" t="s">
        <v>307</v>
      </c>
      <c r="E129" s="245" t="str">
        <f t="shared" si="54"/>
        <v xml:space="preserve"> Brand Management Workshop</v>
      </c>
      <c r="F129" s="245" t="s">
        <v>306</v>
      </c>
      <c r="G129" s="245" t="s">
        <v>206</v>
      </c>
      <c r="H129" s="245" t="s">
        <v>207</v>
      </c>
      <c r="I129" s="243">
        <f t="shared" si="55"/>
        <v>0.73611111111111116</v>
      </c>
      <c r="J129" s="243">
        <f t="shared" si="56"/>
        <v>0.875</v>
      </c>
      <c r="K129" s="243" t="s">
        <v>642</v>
      </c>
      <c r="L129" s="245" t="s">
        <v>10</v>
      </c>
      <c r="M129" s="245" t="s">
        <v>15</v>
      </c>
      <c r="N129" s="245" t="s">
        <v>202</v>
      </c>
      <c r="O129" s="3">
        <v>4</v>
      </c>
      <c r="P129" s="252">
        <v>8</v>
      </c>
      <c r="Q129" s="252">
        <v>16</v>
      </c>
      <c r="R129" s="252" t="s">
        <v>309</v>
      </c>
      <c r="S129" s="252" t="str" cm="1">
        <f t="array" ref="S129">_xlfn.IFS($T129,$T$1,$U129,$U$1,$V129,$V$1,$W129,$W$1,$X129,$X$1,$Y129,$Y$1,$Z129,$Z$1,$AA129,$AA$1,$AB129,$AB$1,$AC129,$AC$1,$AD129,$AD$1,$AE129,$AE$1)</f>
        <v>MBA</v>
      </c>
      <c r="T129" s="260" t="b">
        <f t="shared" si="60"/>
        <v>1</v>
      </c>
      <c r="U129" s="260" t="b">
        <f t="shared" si="61"/>
        <v>0</v>
      </c>
      <c r="V129" s="260" t="b">
        <f t="shared" si="62"/>
        <v>0</v>
      </c>
      <c r="W129" s="260" t="b">
        <f t="shared" si="63"/>
        <v>0</v>
      </c>
      <c r="X129" s="260" t="b">
        <f t="shared" si="64"/>
        <v>0</v>
      </c>
      <c r="Y129" s="260" t="b">
        <f t="shared" si="65"/>
        <v>0</v>
      </c>
      <c r="Z129" s="260" t="b">
        <f t="shared" si="66"/>
        <v>0</v>
      </c>
      <c r="AA129" s="260" t="b">
        <f t="shared" si="67"/>
        <v>0</v>
      </c>
      <c r="AB129" s="260" t="b">
        <f t="shared" si="68"/>
        <v>0</v>
      </c>
      <c r="AC129" s="260" t="b">
        <f t="shared" si="69"/>
        <v>0</v>
      </c>
      <c r="AD129" s="260" t="b">
        <f t="shared" si="70"/>
        <v>0</v>
      </c>
      <c r="AE129" s="260" t="b">
        <f t="shared" si="71"/>
        <v>0</v>
      </c>
    </row>
    <row r="130" spans="1:31" ht="19.5" customHeight="1">
      <c r="A130" s="245" t="s">
        <v>165</v>
      </c>
      <c r="B130" s="245" t="s">
        <v>26</v>
      </c>
      <c r="C130" s="245" t="s">
        <v>187</v>
      </c>
      <c r="D130" s="245" t="s">
        <v>308</v>
      </c>
      <c r="E130" s="245" t="str">
        <f t="shared" si="54"/>
        <v xml:space="preserve"> Product Management Workshop</v>
      </c>
      <c r="F130" s="245" t="s">
        <v>169</v>
      </c>
      <c r="G130" s="245" t="s">
        <v>206</v>
      </c>
      <c r="H130" s="245" t="s">
        <v>207</v>
      </c>
      <c r="I130" s="243">
        <f t="shared" ref="I130:I132" si="72">IFERROR(TIMEVALUE(LEFT(H130,9)),"")</f>
        <v>0.73611111111111116</v>
      </c>
      <c r="J130" s="243">
        <f t="shared" si="56"/>
        <v>0.875</v>
      </c>
      <c r="K130" s="243" t="s">
        <v>637</v>
      </c>
      <c r="L130" s="245" t="s">
        <v>10</v>
      </c>
      <c r="M130" s="245" t="s">
        <v>91</v>
      </c>
      <c r="N130" s="245"/>
      <c r="O130" s="3">
        <v>4</v>
      </c>
      <c r="P130" s="252">
        <v>8</v>
      </c>
      <c r="Q130" s="252">
        <v>16</v>
      </c>
      <c r="R130" s="252" t="s">
        <v>309</v>
      </c>
      <c r="S130" s="252" t="str" cm="1">
        <f t="array" ref="S130">_xlfn.IFS($T130,$T$1,$U130,$U$1,$V130,$V$1,$W130,$W$1,$X130,$X$1,$Y130,$Y$1,$Z130,$Z$1,$AA130,$AA$1,$AB130,$AB$1,$AC130,$AC$1,$AD130,$AD$1,$AE130,$AE$1)</f>
        <v>MBA</v>
      </c>
      <c r="T130" s="252" t="b">
        <f t="shared" si="60"/>
        <v>1</v>
      </c>
      <c r="U130" s="252" t="b">
        <f t="shared" si="61"/>
        <v>0</v>
      </c>
      <c r="V130" s="252" t="b">
        <f t="shared" si="62"/>
        <v>0</v>
      </c>
      <c r="W130" s="252" t="b">
        <f t="shared" si="63"/>
        <v>0</v>
      </c>
      <c r="X130" s="252" t="b">
        <f t="shared" si="64"/>
        <v>0</v>
      </c>
      <c r="Y130" s="252" t="b">
        <f t="shared" si="65"/>
        <v>0</v>
      </c>
      <c r="Z130" s="252" t="b">
        <f t="shared" si="66"/>
        <v>0</v>
      </c>
      <c r="AA130" s="252" t="b">
        <f t="shared" si="67"/>
        <v>0</v>
      </c>
      <c r="AB130" s="252" t="b">
        <f t="shared" si="68"/>
        <v>0</v>
      </c>
      <c r="AC130" s="252" t="b">
        <f t="shared" si="69"/>
        <v>0</v>
      </c>
      <c r="AD130" s="252" t="b">
        <f t="shared" si="70"/>
        <v>0</v>
      </c>
      <c r="AE130" s="252" t="b">
        <f t="shared" si="71"/>
        <v>0</v>
      </c>
    </row>
    <row r="131" spans="1:31" ht="19.5" customHeight="1">
      <c r="A131" s="252" t="s">
        <v>236</v>
      </c>
      <c r="B131" s="252" t="s">
        <v>26</v>
      </c>
      <c r="C131" s="252" t="s">
        <v>75</v>
      </c>
      <c r="D131" s="252" t="s">
        <v>311</v>
      </c>
      <c r="E131" s="245" t="str">
        <f t="shared" si="54"/>
        <v xml:space="preserve"> Strategy and Business Systems Consulting Practicu</v>
      </c>
      <c r="F131" s="252" t="s">
        <v>312</v>
      </c>
      <c r="G131" s="252" t="s">
        <v>206</v>
      </c>
      <c r="H131" s="252" t="s">
        <v>207</v>
      </c>
      <c r="I131" s="243">
        <f t="shared" si="72"/>
        <v>0.73611111111111116</v>
      </c>
      <c r="J131" s="243">
        <f t="shared" si="56"/>
        <v>0.875</v>
      </c>
      <c r="K131" s="243" t="s">
        <v>636</v>
      </c>
      <c r="L131" s="252" t="s">
        <v>10</v>
      </c>
      <c r="M131" s="252" t="s">
        <v>15</v>
      </c>
      <c r="N131" s="252"/>
      <c r="O131" s="252">
        <v>4</v>
      </c>
      <c r="P131" s="252">
        <f>FIND("-",C131)</f>
        <v>8</v>
      </c>
      <c r="Q131" s="252">
        <f>FIND("-",C131,(P131+1))</f>
        <v>17</v>
      </c>
      <c r="R131" s="252" t="str">
        <f>MID(C131,P131+1,(Q131-P131-1))</f>
        <v xml:space="preserve">SP.MBA2 </v>
      </c>
      <c r="S131" s="252" t="str" cm="1">
        <f t="array" ref="S131">_xlfn.IFS($T131,$T$1,$U131,$U$1,$V131,$V$1,$W131,$W$1,$X131,$X$1,$Y131,$Y$1,$Z131,$Z$1,$AA131,$AA$1,$AB131,$AB$1,$AC131,$AC$1,$AD131,$AD$1,$AE131,$AE$1)</f>
        <v>MBA</v>
      </c>
      <c r="T131" s="252" t="b">
        <f t="shared" si="60"/>
        <v>1</v>
      </c>
      <c r="U131" s="252" t="b">
        <f t="shared" si="61"/>
        <v>0</v>
      </c>
      <c r="V131" s="252" t="b">
        <f t="shared" si="62"/>
        <v>0</v>
      </c>
      <c r="W131" s="252" t="b">
        <f t="shared" si="63"/>
        <v>0</v>
      </c>
      <c r="X131" s="252" t="b">
        <f t="shared" si="64"/>
        <v>0</v>
      </c>
      <c r="Y131" s="252" t="b">
        <f t="shared" si="65"/>
        <v>0</v>
      </c>
      <c r="Z131" s="252" t="b">
        <f t="shared" si="66"/>
        <v>0</v>
      </c>
      <c r="AA131" s="252" t="b">
        <f t="shared" si="67"/>
        <v>0</v>
      </c>
      <c r="AB131" s="252" t="b">
        <f t="shared" si="68"/>
        <v>0</v>
      </c>
      <c r="AC131" s="252" t="b">
        <f t="shared" si="69"/>
        <v>0</v>
      </c>
      <c r="AD131" s="252" t="b">
        <f t="shared" si="70"/>
        <v>0</v>
      </c>
      <c r="AE131" s="252" t="b">
        <f t="shared" si="71"/>
        <v>0</v>
      </c>
    </row>
    <row r="132" spans="1:31" ht="19.5" customHeight="1">
      <c r="A132" s="253" t="s">
        <v>9</v>
      </c>
      <c r="B132" s="253" t="s">
        <v>26</v>
      </c>
      <c r="C132" s="253" t="s">
        <v>30</v>
      </c>
      <c r="D132" s="253" t="s">
        <v>618</v>
      </c>
      <c r="E132" s="245" t="str">
        <f t="shared" si="54"/>
        <v xml:space="preserve"> Accounting Seminar</v>
      </c>
      <c r="F132" s="253" t="s">
        <v>31</v>
      </c>
      <c r="G132" s="253"/>
      <c r="H132" s="253"/>
      <c r="I132" s="243" t="str">
        <f t="shared" si="72"/>
        <v/>
      </c>
      <c r="J132" s="243" t="str">
        <f t="shared" si="56"/>
        <v/>
      </c>
      <c r="K132" s="254"/>
      <c r="L132" s="253" t="s">
        <v>10</v>
      </c>
      <c r="M132" s="253" t="s">
        <v>15</v>
      </c>
      <c r="N132" s="253"/>
      <c r="O132" s="255">
        <v>1</v>
      </c>
      <c r="P132" s="264">
        <f>FIND("-",C132)</f>
        <v>8</v>
      </c>
      <c r="Q132" s="264">
        <f>FIND("-",C132,(P132+1))</f>
        <v>16</v>
      </c>
      <c r="R132" s="264" t="str">
        <f>MID(C132,P132+1,(Q132-P132-1))</f>
        <v xml:space="preserve">SP.PHD </v>
      </c>
      <c r="S132" s="252" t="str" cm="1">
        <f t="array" ref="S132">_xlfn.IFS($T132,$T$1,$U132,$U$1,$V132,$V$1,$W132,$W$1,$X132,$X$1,$Y132,$Y$1,$Z132,$Z$1,$AA132,$AA$1,$AB132,$AB$1,$AC132,$AC$1,$AD132,$AD$1,$AE132,$AE$1)</f>
        <v>PHD</v>
      </c>
      <c r="T132" s="264" t="b">
        <f t="shared" si="60"/>
        <v>0</v>
      </c>
      <c r="U132" s="264" t="b">
        <f t="shared" si="61"/>
        <v>0</v>
      </c>
      <c r="V132" s="264" t="b">
        <f t="shared" si="62"/>
        <v>0</v>
      </c>
      <c r="W132" s="264" t="b">
        <f t="shared" si="63"/>
        <v>0</v>
      </c>
      <c r="X132" s="264" t="b">
        <f t="shared" si="64"/>
        <v>0</v>
      </c>
      <c r="Y132" s="264" t="b">
        <f t="shared" si="65"/>
        <v>0</v>
      </c>
      <c r="Z132" s="264" t="b">
        <f t="shared" si="66"/>
        <v>0</v>
      </c>
      <c r="AA132" s="264" t="b">
        <f t="shared" si="67"/>
        <v>0</v>
      </c>
      <c r="AB132" s="264" t="b">
        <f t="shared" si="68"/>
        <v>1</v>
      </c>
      <c r="AC132" s="264" t="b">
        <f t="shared" si="69"/>
        <v>0</v>
      </c>
      <c r="AD132" s="264" t="b">
        <f t="shared" si="70"/>
        <v>0</v>
      </c>
      <c r="AE132" s="264" t="b">
        <f t="shared" si="71"/>
        <v>0</v>
      </c>
    </row>
  </sheetData>
  <sortState xmlns:xlrd2="http://schemas.microsoft.com/office/spreadsheetml/2017/richdata2" ref="C2:O134">
    <sortCondition ref="C1"/>
  </sortState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CA107-9B22-4BF1-94B2-AD9199D70074}">
  <dimension ref="A1:B10"/>
  <sheetViews>
    <sheetView workbookViewId="0">
      <selection sqref="A1:B1"/>
    </sheetView>
  </sheetViews>
  <sheetFormatPr defaultRowHeight="13.2"/>
  <cols>
    <col min="1" max="1" width="30.33203125" customWidth="1"/>
    <col min="2" max="2" width="39.33203125" customWidth="1"/>
  </cols>
  <sheetData>
    <row r="1" spans="1:2" ht="28.95" customHeight="1">
      <c r="A1" s="265" t="s">
        <v>237</v>
      </c>
      <c r="B1" s="266"/>
    </row>
    <row r="2" spans="1:2" ht="15">
      <c r="A2" s="1" t="s">
        <v>238</v>
      </c>
      <c r="B2" s="1" t="s">
        <v>239</v>
      </c>
    </row>
    <row r="3" spans="1:2" ht="15">
      <c r="A3" s="1" t="s">
        <v>240</v>
      </c>
      <c r="B3" s="1" t="s">
        <v>241</v>
      </c>
    </row>
    <row r="4" spans="1:2" ht="15">
      <c r="A4" s="1" t="s">
        <v>242</v>
      </c>
      <c r="B4" s="1" t="s">
        <v>243</v>
      </c>
    </row>
    <row r="5" spans="1:2" ht="15">
      <c r="A5" s="1" t="s">
        <v>244</v>
      </c>
      <c r="B5" s="1" t="s">
        <v>245</v>
      </c>
    </row>
    <row r="6" spans="1:2" ht="15">
      <c r="A6" s="1" t="s">
        <v>246</v>
      </c>
      <c r="B6" s="1" t="s">
        <v>247</v>
      </c>
    </row>
    <row r="7" spans="1:2" ht="15">
      <c r="A7" s="1" t="s">
        <v>248</v>
      </c>
      <c r="B7" s="1" t="s">
        <v>249</v>
      </c>
    </row>
    <row r="8" spans="1:2" ht="15">
      <c r="A8" s="1" t="s">
        <v>250</v>
      </c>
      <c r="B8" s="1" t="s">
        <v>251</v>
      </c>
    </row>
    <row r="9" spans="1:2" ht="15">
      <c r="A9" s="1" t="s">
        <v>252</v>
      </c>
      <c r="B9" s="1" t="s">
        <v>253</v>
      </c>
    </row>
    <row r="10" spans="1:2" ht="15">
      <c r="A10" s="1" t="s">
        <v>254</v>
      </c>
      <c r="B10" s="1" t="s">
        <v>255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050A-51BB-4DCF-A617-0BF1FE90E564}">
  <dimension ref="A1:D13"/>
  <sheetViews>
    <sheetView workbookViewId="0">
      <selection activeCell="C15" sqref="C15"/>
    </sheetView>
  </sheetViews>
  <sheetFormatPr defaultRowHeight="13.2"/>
  <cols>
    <col min="1" max="1" width="11.44140625" bestFit="1" customWidth="1"/>
    <col min="2" max="2" width="21.88671875" customWidth="1"/>
    <col min="3" max="3" width="34" bestFit="1" customWidth="1"/>
  </cols>
  <sheetData>
    <row r="1" spans="1:4" ht="23.4">
      <c r="A1" s="267" t="s">
        <v>296</v>
      </c>
      <c r="B1" s="267"/>
      <c r="C1" s="267"/>
      <c r="D1" s="2"/>
    </row>
    <row r="2" spans="1:4" ht="15.6">
      <c r="A2" s="6" t="s">
        <v>281</v>
      </c>
      <c r="B2" s="7" t="s">
        <v>286</v>
      </c>
      <c r="C2" s="8" t="s">
        <v>289</v>
      </c>
      <c r="D2" s="2"/>
    </row>
    <row r="3" spans="1:4" ht="15.6">
      <c r="A3" s="6" t="s">
        <v>282</v>
      </c>
      <c r="B3" s="7" t="s">
        <v>287</v>
      </c>
      <c r="C3" s="7" t="s">
        <v>288</v>
      </c>
      <c r="D3" s="2"/>
    </row>
    <row r="4" spans="1:4" ht="15.6">
      <c r="A4" s="10"/>
      <c r="B4" s="10"/>
      <c r="C4" s="10"/>
      <c r="D4" s="2"/>
    </row>
    <row r="5" spans="1:4" ht="23.4">
      <c r="A5" s="267" t="s">
        <v>283</v>
      </c>
      <c r="B5" s="267"/>
      <c r="C5" s="267"/>
      <c r="D5" s="2"/>
    </row>
    <row r="6" spans="1:4" ht="15.6">
      <c r="A6" s="6" t="s">
        <v>284</v>
      </c>
      <c r="B6" s="268" t="s">
        <v>292</v>
      </c>
      <c r="C6" s="269"/>
      <c r="D6" s="2"/>
    </row>
    <row r="7" spans="1:4" ht="15.6">
      <c r="A7" s="6" t="s">
        <v>285</v>
      </c>
      <c r="B7" s="7" t="s">
        <v>290</v>
      </c>
      <c r="C7" s="7" t="s">
        <v>295</v>
      </c>
      <c r="D7" s="2"/>
    </row>
    <row r="8" spans="1:4" ht="15.6">
      <c r="A8" s="9" t="s">
        <v>294</v>
      </c>
      <c r="B8" s="7" t="s">
        <v>293</v>
      </c>
      <c r="C8" s="7" t="s">
        <v>291</v>
      </c>
      <c r="D8" s="2"/>
    </row>
    <row r="9" spans="1:4">
      <c r="A9" s="2"/>
      <c r="C9" s="2"/>
      <c r="D9" s="2"/>
    </row>
    <row r="10" spans="1:4" ht="23.4">
      <c r="A10" s="267" t="s">
        <v>299</v>
      </c>
      <c r="B10" s="267"/>
      <c r="C10" s="267"/>
      <c r="D10" s="2"/>
    </row>
    <row r="11" spans="1:4" ht="15.6">
      <c r="A11" s="6" t="s">
        <v>281</v>
      </c>
      <c r="B11" s="7" t="s">
        <v>300</v>
      </c>
      <c r="C11" s="8"/>
      <c r="D11" s="2"/>
    </row>
    <row r="12" spans="1:4">
      <c r="A12" s="2"/>
      <c r="C12" s="2"/>
      <c r="D12" s="2"/>
    </row>
    <row r="13" spans="1:4">
      <c r="A13" s="2"/>
      <c r="C13" s="2"/>
      <c r="D13" s="2"/>
    </row>
  </sheetData>
  <mergeCells count="4">
    <mergeCell ref="A1:C1"/>
    <mergeCell ref="A5:C5"/>
    <mergeCell ref="B6:C6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6471-ABAF-46A0-9961-2AA1B63331E0}">
  <dimension ref="A1:L124"/>
  <sheetViews>
    <sheetView zoomScale="90" zoomScaleNormal="90" workbookViewId="0">
      <selection activeCell="A2" sqref="A2:A123"/>
    </sheetView>
  </sheetViews>
  <sheetFormatPr defaultColWidth="8.88671875" defaultRowHeight="15.6"/>
  <cols>
    <col min="1" max="1" width="14.88671875" style="109" customWidth="1"/>
    <col min="2" max="2" width="35" style="111" customWidth="1"/>
    <col min="3" max="3" width="28.5546875" style="111" customWidth="1"/>
    <col min="4" max="4" width="41.109375" style="111" customWidth="1"/>
    <col min="5" max="5" width="37.6640625" style="111" customWidth="1"/>
    <col min="6" max="6" width="14.44140625" style="109" customWidth="1"/>
    <col min="7" max="7" width="17.5546875" style="109" customWidth="1"/>
    <col min="8" max="8" width="21.109375" style="109" customWidth="1"/>
    <col min="9" max="9" width="33.44140625" style="110" customWidth="1"/>
    <col min="10" max="10" width="8.88671875" style="109"/>
    <col min="11" max="11" width="32.44140625" style="109" bestFit="1" customWidth="1"/>
    <col min="12" max="16384" width="8.88671875" style="109"/>
  </cols>
  <sheetData>
    <row r="1" spans="1:11">
      <c r="A1" s="152" t="s">
        <v>441</v>
      </c>
      <c r="B1" s="123" t="s">
        <v>440</v>
      </c>
      <c r="C1" s="242" t="s">
        <v>439</v>
      </c>
      <c r="D1" s="242" t="s">
        <v>438</v>
      </c>
      <c r="E1" s="123" t="s">
        <v>437</v>
      </c>
      <c r="F1" s="241" t="s">
        <v>436</v>
      </c>
      <c r="G1" s="240" t="s">
        <v>435</v>
      </c>
      <c r="H1" s="239" t="s">
        <v>434</v>
      </c>
      <c r="I1" s="152"/>
    </row>
    <row r="2" spans="1:11" ht="31.8" thickBot="1">
      <c r="A2" s="171" t="s">
        <v>408</v>
      </c>
      <c r="B2" s="238" t="s">
        <v>433</v>
      </c>
      <c r="C2" s="238" t="s">
        <v>433</v>
      </c>
      <c r="D2" s="238" t="s">
        <v>433</v>
      </c>
      <c r="E2" s="238" t="s">
        <v>433</v>
      </c>
      <c r="F2" s="149" t="s">
        <v>433</v>
      </c>
      <c r="G2" s="134" t="s">
        <v>351</v>
      </c>
      <c r="H2" s="133"/>
      <c r="I2" s="148"/>
    </row>
    <row r="3" spans="1:11" ht="31.2">
      <c r="A3" s="152"/>
      <c r="B3" s="197" t="s">
        <v>400</v>
      </c>
      <c r="C3" s="197"/>
      <c r="D3" s="197" t="s">
        <v>400</v>
      </c>
      <c r="E3" s="213" t="s">
        <v>399</v>
      </c>
      <c r="F3" s="132"/>
      <c r="G3" s="134" t="s">
        <v>257</v>
      </c>
      <c r="H3" s="133" t="s">
        <v>408</v>
      </c>
      <c r="I3" s="237" t="s">
        <v>432</v>
      </c>
      <c r="K3" s="236" t="s">
        <v>431</v>
      </c>
    </row>
    <row r="4" spans="1:11" ht="58.2" thickBot="1">
      <c r="A4" s="152"/>
      <c r="B4" s="167" t="s">
        <v>402</v>
      </c>
      <c r="C4" s="167"/>
      <c r="D4" s="167" t="s">
        <v>402</v>
      </c>
      <c r="E4" s="211" t="s">
        <v>401</v>
      </c>
      <c r="F4" s="132"/>
      <c r="G4" s="134" t="s">
        <v>257</v>
      </c>
      <c r="H4" s="133" t="s">
        <v>408</v>
      </c>
      <c r="I4" s="235" t="s">
        <v>430</v>
      </c>
      <c r="K4" s="234" t="s">
        <v>429</v>
      </c>
    </row>
    <row r="5" spans="1:11">
      <c r="A5" s="152"/>
      <c r="B5" s="132"/>
      <c r="C5" s="122"/>
      <c r="D5" s="132"/>
      <c r="E5" s="132"/>
      <c r="F5" s="233"/>
      <c r="G5" s="134"/>
      <c r="H5" s="133"/>
      <c r="I5" s="221"/>
    </row>
    <row r="6" spans="1:11" ht="16.2" thickBot="1">
      <c r="A6" s="152"/>
      <c r="B6" s="208" t="s">
        <v>428</v>
      </c>
      <c r="C6" s="196"/>
      <c r="D6" s="208" t="s">
        <v>428</v>
      </c>
      <c r="E6" s="208"/>
      <c r="F6" s="132"/>
      <c r="G6" s="134" t="s">
        <v>364</v>
      </c>
      <c r="H6" s="133" t="s">
        <v>408</v>
      </c>
      <c r="I6" s="221"/>
    </row>
    <row r="7" spans="1:11" ht="31.2">
      <c r="A7" s="152"/>
      <c r="B7" s="195"/>
      <c r="C7" s="195"/>
      <c r="D7" s="195"/>
      <c r="E7" s="195"/>
      <c r="F7" s="132"/>
      <c r="G7" s="134"/>
      <c r="H7" s="133"/>
      <c r="I7" s="232" t="s">
        <v>427</v>
      </c>
      <c r="K7" s="231" t="s">
        <v>426</v>
      </c>
    </row>
    <row r="8" spans="1:11" ht="16.2" thickBot="1">
      <c r="A8" s="186"/>
      <c r="B8" s="163"/>
      <c r="C8" s="163"/>
      <c r="D8" s="163"/>
      <c r="E8" s="163"/>
      <c r="F8" s="132"/>
      <c r="G8" s="134" t="s">
        <v>363</v>
      </c>
      <c r="H8" s="133" t="s">
        <v>408</v>
      </c>
      <c r="I8" s="226" t="s">
        <v>425</v>
      </c>
      <c r="K8" s="230" t="s">
        <v>424</v>
      </c>
    </row>
    <row r="9" spans="1:11" ht="15" customHeight="1" thickBot="1">
      <c r="A9" s="152"/>
      <c r="B9" s="122"/>
      <c r="C9" s="122"/>
      <c r="D9" s="122"/>
      <c r="E9" s="122"/>
      <c r="F9" s="132"/>
      <c r="G9" s="134"/>
      <c r="H9" s="133"/>
      <c r="I9" s="229" t="s">
        <v>423</v>
      </c>
      <c r="K9" s="228" t="s">
        <v>422</v>
      </c>
    </row>
    <row r="10" spans="1:11" ht="16.2" thickBot="1">
      <c r="A10" s="152"/>
      <c r="B10" s="193" t="s">
        <v>421</v>
      </c>
      <c r="C10" s="193"/>
      <c r="D10" s="193" t="s">
        <v>421</v>
      </c>
      <c r="E10" s="192" t="s">
        <v>420</v>
      </c>
      <c r="F10" s="132"/>
      <c r="G10" s="134" t="s">
        <v>362</v>
      </c>
      <c r="H10" s="133" t="s">
        <v>408</v>
      </c>
      <c r="I10" s="227" t="s">
        <v>419</v>
      </c>
    </row>
    <row r="11" spans="1:11">
      <c r="A11" s="153"/>
      <c r="B11" s="129"/>
      <c r="C11" s="129"/>
      <c r="D11" s="129"/>
      <c r="E11" s="129"/>
      <c r="F11" s="141"/>
      <c r="G11" s="134"/>
      <c r="H11" s="140"/>
      <c r="I11" s="226" t="s">
        <v>286</v>
      </c>
      <c r="K11" s="225" t="s">
        <v>418</v>
      </c>
    </row>
    <row r="12" spans="1:11" ht="16.2" thickBot="1">
      <c r="A12" s="152"/>
      <c r="B12" s="132"/>
      <c r="C12" s="132"/>
      <c r="D12" s="122"/>
      <c r="E12" s="132"/>
      <c r="F12" s="132"/>
      <c r="G12" s="134" t="s">
        <v>345</v>
      </c>
      <c r="H12" s="133" t="s">
        <v>408</v>
      </c>
      <c r="I12" s="224" t="s">
        <v>289</v>
      </c>
      <c r="K12" s="223" t="s">
        <v>417</v>
      </c>
    </row>
    <row r="13" spans="1:11" ht="16.2" thickBot="1">
      <c r="A13" s="153"/>
      <c r="B13" s="129"/>
      <c r="C13" s="129"/>
      <c r="D13" s="129"/>
      <c r="E13" s="129"/>
      <c r="F13" s="141"/>
      <c r="G13" s="134"/>
      <c r="H13" s="140"/>
      <c r="K13" s="223" t="s">
        <v>416</v>
      </c>
    </row>
    <row r="14" spans="1:11" ht="16.2" thickBot="1">
      <c r="A14" s="152"/>
      <c r="B14" s="146"/>
      <c r="C14" s="146"/>
      <c r="D14" s="146"/>
      <c r="E14" s="146"/>
      <c r="F14" s="132"/>
      <c r="G14" s="187" t="s">
        <v>259</v>
      </c>
      <c r="H14" s="133" t="s">
        <v>408</v>
      </c>
      <c r="I14" s="222" t="s">
        <v>415</v>
      </c>
    </row>
    <row r="15" spans="1:11">
      <c r="A15" s="152"/>
      <c r="B15" s="132"/>
      <c r="C15" s="132"/>
      <c r="D15" s="132"/>
      <c r="E15" s="132"/>
      <c r="F15" s="132"/>
      <c r="G15" s="134"/>
      <c r="H15" s="133"/>
      <c r="I15" s="221" t="s">
        <v>414</v>
      </c>
      <c r="K15" s="220" t="s">
        <v>413</v>
      </c>
    </row>
    <row r="16" spans="1:11" ht="31.8" thickBot="1">
      <c r="A16" s="152"/>
      <c r="B16" s="159" t="s">
        <v>412</v>
      </c>
      <c r="C16" s="158"/>
      <c r="D16" s="159" t="s">
        <v>412</v>
      </c>
      <c r="E16" s="158"/>
      <c r="F16" s="132"/>
      <c r="G16" s="134" t="s">
        <v>359</v>
      </c>
      <c r="H16" s="133" t="s">
        <v>408</v>
      </c>
      <c r="I16" s="219" t="s">
        <v>411</v>
      </c>
      <c r="K16" s="218" t="s">
        <v>410</v>
      </c>
    </row>
    <row r="17" spans="1:12">
      <c r="A17" s="152"/>
      <c r="B17" s="156" t="s">
        <v>409</v>
      </c>
      <c r="C17" s="158"/>
      <c r="D17" s="156" t="s">
        <v>409</v>
      </c>
      <c r="E17" s="156"/>
      <c r="F17" s="132"/>
      <c r="G17" s="134" t="s">
        <v>358</v>
      </c>
      <c r="H17" s="133" t="s">
        <v>408</v>
      </c>
      <c r="I17" s="217" t="s">
        <v>407</v>
      </c>
    </row>
    <row r="18" spans="1:12">
      <c r="A18" s="152"/>
      <c r="B18" s="132"/>
      <c r="C18" s="132"/>
      <c r="D18" s="132"/>
      <c r="E18" s="132"/>
      <c r="F18" s="132"/>
      <c r="G18" s="134"/>
      <c r="H18" s="133"/>
      <c r="I18" s="216" t="s">
        <v>406</v>
      </c>
    </row>
    <row r="19" spans="1:12">
      <c r="A19" s="152"/>
      <c r="B19" s="154"/>
      <c r="C19" s="154" t="s">
        <v>405</v>
      </c>
      <c r="D19" s="154"/>
      <c r="E19" s="154" t="s">
        <v>405</v>
      </c>
      <c r="F19" s="215"/>
      <c r="G19" s="134" t="s">
        <v>357</v>
      </c>
      <c r="H19" s="133" t="s">
        <v>404</v>
      </c>
      <c r="I19" s="165" t="s">
        <v>364</v>
      </c>
    </row>
    <row r="20" spans="1:12">
      <c r="A20" s="152"/>
      <c r="B20" s="122"/>
      <c r="C20" s="122"/>
      <c r="D20" s="122"/>
      <c r="E20" s="122"/>
      <c r="F20" s="132"/>
      <c r="G20" s="134"/>
      <c r="H20" s="133"/>
      <c r="I20" s="214" t="s">
        <v>363</v>
      </c>
    </row>
    <row r="21" spans="1:12" ht="31.2">
      <c r="A21" s="171" t="s">
        <v>388</v>
      </c>
      <c r="B21" s="149" t="s">
        <v>403</v>
      </c>
      <c r="C21" s="149" t="s">
        <v>403</v>
      </c>
      <c r="D21" s="149" t="s">
        <v>403</v>
      </c>
      <c r="E21" s="149" t="s">
        <v>403</v>
      </c>
      <c r="F21" s="149" t="s">
        <v>403</v>
      </c>
      <c r="G21" s="134" t="s">
        <v>351</v>
      </c>
      <c r="H21" s="133"/>
      <c r="I21" s="161" t="s">
        <v>362</v>
      </c>
    </row>
    <row r="22" spans="1:12">
      <c r="A22" s="152"/>
      <c r="B22" s="197" t="s">
        <v>402</v>
      </c>
      <c r="C22" s="213"/>
      <c r="D22" s="197" t="s">
        <v>402</v>
      </c>
      <c r="E22" s="213" t="s">
        <v>401</v>
      </c>
      <c r="F22" s="132"/>
      <c r="G22" s="134" t="s">
        <v>257</v>
      </c>
      <c r="H22" s="133" t="s">
        <v>388</v>
      </c>
      <c r="I22" s="212" t="s">
        <v>259</v>
      </c>
    </row>
    <row r="23" spans="1:12">
      <c r="A23" s="152"/>
      <c r="B23" s="167" t="s">
        <v>400</v>
      </c>
      <c r="C23" s="211"/>
      <c r="D23" s="167" t="s">
        <v>400</v>
      </c>
      <c r="E23" s="211" t="s">
        <v>399</v>
      </c>
      <c r="F23" s="132"/>
      <c r="G23" s="134" t="s">
        <v>257</v>
      </c>
      <c r="H23" s="133" t="s">
        <v>388</v>
      </c>
      <c r="I23" s="210" t="s">
        <v>258</v>
      </c>
    </row>
    <row r="24" spans="1:12">
      <c r="A24" s="152"/>
      <c r="B24" s="132"/>
      <c r="C24" s="132"/>
      <c r="D24" s="132"/>
      <c r="E24" s="132"/>
      <c r="F24" s="132"/>
      <c r="G24" s="134"/>
      <c r="H24" s="133"/>
      <c r="I24" s="209" t="s">
        <v>357</v>
      </c>
    </row>
    <row r="25" spans="1:12">
      <c r="A25" s="152"/>
      <c r="B25" s="196" t="s">
        <v>398</v>
      </c>
      <c r="C25" s="208"/>
      <c r="D25" s="196" t="s">
        <v>398</v>
      </c>
      <c r="E25" s="166" t="s">
        <v>397</v>
      </c>
      <c r="F25" s="132"/>
      <c r="G25" s="134" t="s">
        <v>364</v>
      </c>
      <c r="H25" s="133" t="s">
        <v>388</v>
      </c>
    </row>
    <row r="26" spans="1:12">
      <c r="A26" s="152"/>
      <c r="B26" s="195"/>
      <c r="C26" s="195"/>
      <c r="D26" s="195"/>
      <c r="E26" s="195"/>
      <c r="F26" s="132"/>
      <c r="G26" s="134"/>
      <c r="H26" s="133"/>
    </row>
    <row r="27" spans="1:12">
      <c r="A27" s="152"/>
      <c r="B27" s="163" t="s">
        <v>396</v>
      </c>
      <c r="C27" s="163"/>
      <c r="D27" s="163" t="s">
        <v>396</v>
      </c>
      <c r="E27" s="163"/>
      <c r="F27" s="132"/>
      <c r="G27" s="134" t="s">
        <v>363</v>
      </c>
      <c r="H27" s="133" t="s">
        <v>388</v>
      </c>
      <c r="I27" s="207"/>
    </row>
    <row r="28" spans="1:12">
      <c r="A28" s="152"/>
      <c r="B28" s="129"/>
      <c r="C28" s="129"/>
      <c r="D28" s="129"/>
      <c r="E28" s="129"/>
      <c r="F28" s="132"/>
      <c r="G28" s="134"/>
      <c r="H28" s="133"/>
    </row>
    <row r="29" spans="1:12">
      <c r="A29" s="152"/>
      <c r="B29" s="193"/>
      <c r="C29" s="193"/>
      <c r="D29" s="193"/>
      <c r="E29" s="192"/>
      <c r="F29" s="132"/>
      <c r="G29" s="134" t="s">
        <v>362</v>
      </c>
      <c r="H29" s="133" t="s">
        <v>388</v>
      </c>
    </row>
    <row r="30" spans="1:12">
      <c r="A30" s="153"/>
      <c r="B30" s="129"/>
      <c r="C30" s="129"/>
      <c r="D30" s="129"/>
      <c r="E30" s="129"/>
      <c r="F30" s="141"/>
      <c r="G30" s="134"/>
      <c r="H30" s="140"/>
      <c r="I30" s="207"/>
    </row>
    <row r="31" spans="1:12">
      <c r="A31" s="153"/>
      <c r="B31" s="122"/>
      <c r="C31" s="122"/>
      <c r="D31" s="122"/>
      <c r="E31" s="122"/>
      <c r="F31" s="141"/>
      <c r="G31" s="134" t="s">
        <v>345</v>
      </c>
      <c r="H31" s="133" t="s">
        <v>388</v>
      </c>
    </row>
    <row r="32" spans="1:12">
      <c r="A32" s="153"/>
      <c r="B32" s="129"/>
      <c r="C32" s="129"/>
      <c r="D32" s="129"/>
      <c r="E32" s="129"/>
      <c r="F32" s="141"/>
      <c r="G32" s="134" t="s">
        <v>345</v>
      </c>
      <c r="H32" s="133" t="s">
        <v>388</v>
      </c>
      <c r="J32" s="204"/>
      <c r="K32" s="204"/>
      <c r="L32" s="270"/>
    </row>
    <row r="33" spans="1:12">
      <c r="A33" s="152"/>
      <c r="B33" s="132"/>
      <c r="C33" s="132"/>
      <c r="D33" s="132"/>
      <c r="E33" s="132"/>
      <c r="F33" s="132"/>
      <c r="G33" s="187"/>
      <c r="H33" s="133"/>
      <c r="J33" s="204"/>
      <c r="K33" s="204"/>
      <c r="L33" s="270"/>
    </row>
    <row r="34" spans="1:12">
      <c r="A34" s="152"/>
      <c r="B34" s="160"/>
      <c r="C34" s="160"/>
      <c r="D34" s="160"/>
      <c r="E34" s="160"/>
      <c r="F34" s="132"/>
      <c r="G34" s="187" t="s">
        <v>259</v>
      </c>
      <c r="H34" s="133" t="s">
        <v>388</v>
      </c>
      <c r="J34" s="204"/>
      <c r="K34" s="204"/>
      <c r="L34" s="270"/>
    </row>
    <row r="35" spans="1:12">
      <c r="A35" s="152"/>
      <c r="B35" s="122"/>
      <c r="C35" s="122"/>
      <c r="D35" s="122"/>
      <c r="E35" s="122"/>
      <c r="F35" s="132"/>
      <c r="G35" s="187"/>
      <c r="H35" s="133"/>
      <c r="J35" s="206"/>
      <c r="K35" s="206"/>
    </row>
    <row r="36" spans="1:12">
      <c r="A36" s="205"/>
      <c r="B36" s="132"/>
      <c r="C36" s="132"/>
      <c r="D36" s="132"/>
      <c r="E36" s="132"/>
      <c r="F36" s="132"/>
      <c r="G36" s="134"/>
      <c r="H36" s="133"/>
      <c r="J36" s="204"/>
      <c r="K36" s="204"/>
      <c r="L36" s="204"/>
    </row>
    <row r="37" spans="1:12">
      <c r="A37" s="152"/>
      <c r="B37" s="156" t="s">
        <v>395</v>
      </c>
      <c r="C37" s="156"/>
      <c r="D37" s="156" t="s">
        <v>395</v>
      </c>
      <c r="E37" s="156"/>
      <c r="F37" s="132"/>
      <c r="G37" s="134" t="s">
        <v>359</v>
      </c>
      <c r="H37" s="133" t="s">
        <v>388</v>
      </c>
      <c r="J37" s="204"/>
      <c r="K37" s="204"/>
      <c r="L37" s="204"/>
    </row>
    <row r="38" spans="1:12" ht="31.2">
      <c r="A38" s="152"/>
      <c r="B38" s="159" t="s">
        <v>394</v>
      </c>
      <c r="C38" s="158"/>
      <c r="D38" s="159" t="s">
        <v>394</v>
      </c>
      <c r="E38" s="158"/>
      <c r="F38" s="132"/>
      <c r="G38" s="134" t="s">
        <v>358</v>
      </c>
      <c r="H38" s="133" t="s">
        <v>388</v>
      </c>
      <c r="J38" s="204"/>
      <c r="K38" s="204"/>
      <c r="L38" s="204"/>
    </row>
    <row r="39" spans="1:12">
      <c r="A39" s="152"/>
      <c r="B39" s="132"/>
      <c r="C39" s="132"/>
      <c r="D39" s="136"/>
      <c r="E39" s="132"/>
      <c r="F39" s="132"/>
      <c r="G39" s="134"/>
      <c r="H39" s="133"/>
      <c r="J39" s="204"/>
      <c r="K39" s="204"/>
      <c r="L39" s="204"/>
    </row>
    <row r="40" spans="1:12">
      <c r="A40" s="152"/>
      <c r="B40" s="154"/>
      <c r="C40" s="154"/>
      <c r="D40" s="154"/>
      <c r="E40" s="154"/>
      <c r="F40" s="132"/>
      <c r="G40" s="134" t="s">
        <v>357</v>
      </c>
      <c r="H40" s="133" t="s">
        <v>393</v>
      </c>
    </row>
    <row r="41" spans="1:12">
      <c r="A41" s="152"/>
      <c r="B41" s="132"/>
      <c r="C41" s="132"/>
      <c r="D41" s="132"/>
      <c r="E41" s="132"/>
      <c r="F41" s="132"/>
      <c r="G41" s="134"/>
      <c r="H41" s="133"/>
    </row>
    <row r="42" spans="1:12">
      <c r="A42" s="152"/>
      <c r="B42" s="132"/>
      <c r="C42" s="122" t="s">
        <v>392</v>
      </c>
      <c r="D42" s="132"/>
      <c r="E42" s="122"/>
      <c r="F42" s="132"/>
      <c r="G42" s="134" t="s">
        <v>327</v>
      </c>
      <c r="H42" s="133" t="s">
        <v>388</v>
      </c>
    </row>
    <row r="43" spans="1:12">
      <c r="A43" s="153"/>
      <c r="B43" s="132" t="s">
        <v>391</v>
      </c>
      <c r="C43" s="129"/>
      <c r="D43" s="132" t="s">
        <v>391</v>
      </c>
      <c r="E43" s="132"/>
      <c r="F43" s="141"/>
      <c r="G43" s="134" t="s">
        <v>327</v>
      </c>
      <c r="H43" s="133" t="s">
        <v>388</v>
      </c>
    </row>
    <row r="44" spans="1:12">
      <c r="A44" s="152"/>
      <c r="B44" s="132" t="s">
        <v>389</v>
      </c>
      <c r="C44" s="122" t="s">
        <v>390</v>
      </c>
      <c r="D44" s="132" t="s">
        <v>389</v>
      </c>
      <c r="E44" s="132" t="s">
        <v>389</v>
      </c>
      <c r="F44" s="132"/>
      <c r="G44" s="134" t="s">
        <v>327</v>
      </c>
      <c r="H44" s="133" t="s">
        <v>388</v>
      </c>
    </row>
    <row r="45" spans="1:12">
      <c r="A45" s="152"/>
      <c r="B45" s="187"/>
      <c r="C45" s="132"/>
      <c r="D45" s="187"/>
      <c r="E45" s="187"/>
      <c r="F45" s="132"/>
      <c r="G45" s="134"/>
      <c r="H45" s="133"/>
    </row>
    <row r="46" spans="1:12">
      <c r="A46" s="202"/>
      <c r="B46" s="201"/>
      <c r="C46" s="201"/>
      <c r="D46" s="201"/>
      <c r="E46" s="201"/>
      <c r="F46" s="201"/>
      <c r="G46" s="199"/>
      <c r="H46" s="198"/>
    </row>
    <row r="47" spans="1:12" ht="46.8">
      <c r="A47" s="171" t="s">
        <v>386</v>
      </c>
      <c r="B47" s="203" t="s">
        <v>387</v>
      </c>
      <c r="C47" s="203" t="s">
        <v>387</v>
      </c>
      <c r="D47" s="203" t="s">
        <v>387</v>
      </c>
      <c r="E47" s="203" t="s">
        <v>387</v>
      </c>
      <c r="F47" s="203"/>
      <c r="G47" s="134" t="s">
        <v>351</v>
      </c>
      <c r="H47" s="133" t="s">
        <v>386</v>
      </c>
    </row>
    <row r="48" spans="1:12">
      <c r="A48" s="202"/>
      <c r="B48" s="201"/>
      <c r="C48" s="201"/>
      <c r="D48" s="201"/>
      <c r="E48" s="201"/>
      <c r="F48" s="200"/>
      <c r="G48" s="199"/>
      <c r="H48" s="198"/>
      <c r="I48" s="152"/>
    </row>
    <row r="49" spans="1:9" ht="31.2">
      <c r="A49" s="171" t="s">
        <v>366</v>
      </c>
      <c r="B49" s="149" t="s">
        <v>385</v>
      </c>
      <c r="C49" s="149" t="s">
        <v>385</v>
      </c>
      <c r="D49" s="149" t="s">
        <v>385</v>
      </c>
      <c r="E49" s="149" t="s">
        <v>385</v>
      </c>
      <c r="F49" s="149" t="s">
        <v>385</v>
      </c>
      <c r="G49" s="134" t="s">
        <v>351</v>
      </c>
      <c r="H49" s="133"/>
      <c r="I49" s="148"/>
    </row>
    <row r="50" spans="1:9">
      <c r="A50" s="152"/>
      <c r="B50" s="170"/>
      <c r="C50" s="197"/>
      <c r="D50" s="197"/>
      <c r="E50" s="197"/>
      <c r="F50" s="187"/>
      <c r="G50" s="134" t="s">
        <v>257</v>
      </c>
      <c r="H50" s="174" t="s">
        <v>366</v>
      </c>
      <c r="I50" s="148"/>
    </row>
    <row r="51" spans="1:9">
      <c r="A51" s="152"/>
      <c r="B51" s="168"/>
      <c r="C51" s="168"/>
      <c r="D51" s="168"/>
      <c r="E51" s="168"/>
      <c r="F51" s="187"/>
      <c r="G51" s="134" t="s">
        <v>257</v>
      </c>
      <c r="H51" s="174" t="s">
        <v>366</v>
      </c>
    </row>
    <row r="52" spans="1:9">
      <c r="A52" s="152"/>
      <c r="B52" s="132"/>
      <c r="C52" s="132"/>
      <c r="D52" s="132"/>
      <c r="E52" s="122"/>
      <c r="F52" s="187"/>
      <c r="G52" s="134"/>
      <c r="H52" s="133"/>
      <c r="I52" s="148"/>
    </row>
    <row r="53" spans="1:9">
      <c r="A53" s="152"/>
      <c r="B53" s="196"/>
      <c r="C53" s="165"/>
      <c r="D53" s="196"/>
      <c r="E53" s="166"/>
      <c r="F53" s="132"/>
      <c r="G53" s="134" t="s">
        <v>364</v>
      </c>
      <c r="H53" s="174" t="s">
        <v>366</v>
      </c>
      <c r="I53" s="148"/>
    </row>
    <row r="54" spans="1:9">
      <c r="A54" s="152"/>
      <c r="B54" s="195"/>
      <c r="C54" s="195"/>
      <c r="D54" s="195"/>
      <c r="E54" s="195"/>
      <c r="F54" s="132"/>
      <c r="G54" s="134"/>
      <c r="H54" s="133"/>
    </row>
    <row r="55" spans="1:9">
      <c r="A55" s="152"/>
      <c r="B55" s="163" t="s">
        <v>384</v>
      </c>
      <c r="C55" s="163"/>
      <c r="D55" s="163" t="s">
        <v>384</v>
      </c>
      <c r="E55" s="163" t="s">
        <v>383</v>
      </c>
      <c r="F55" s="132"/>
      <c r="G55" s="134" t="s">
        <v>363</v>
      </c>
      <c r="H55" s="174" t="s">
        <v>366</v>
      </c>
    </row>
    <row r="56" spans="1:9">
      <c r="A56" s="152"/>
      <c r="B56" s="194"/>
      <c r="C56" s="194"/>
      <c r="D56" s="194"/>
      <c r="E56" s="194"/>
      <c r="F56" s="132"/>
      <c r="G56" s="134"/>
      <c r="H56" s="133"/>
    </row>
    <row r="57" spans="1:9">
      <c r="A57" s="152"/>
      <c r="B57" s="193"/>
      <c r="C57" s="193"/>
      <c r="D57" s="193"/>
      <c r="E57" s="192"/>
      <c r="F57" s="132"/>
      <c r="G57" s="134" t="s">
        <v>362</v>
      </c>
      <c r="H57" s="174" t="s">
        <v>366</v>
      </c>
    </row>
    <row r="58" spans="1:9">
      <c r="A58" s="153"/>
      <c r="B58" s="129"/>
      <c r="C58" s="129"/>
      <c r="D58" s="129"/>
      <c r="E58" s="129"/>
      <c r="F58" s="141"/>
      <c r="G58" s="134"/>
      <c r="H58" s="140"/>
    </row>
    <row r="59" spans="1:9">
      <c r="A59" s="153"/>
      <c r="B59" s="122"/>
      <c r="C59" s="129"/>
      <c r="D59" s="122"/>
      <c r="E59" s="129"/>
      <c r="F59" s="141"/>
      <c r="G59" s="134" t="s">
        <v>345</v>
      </c>
      <c r="H59" s="174" t="s">
        <v>366</v>
      </c>
    </row>
    <row r="60" spans="1:9">
      <c r="A60" s="153"/>
      <c r="B60" s="129"/>
      <c r="C60" s="129"/>
      <c r="D60" s="129"/>
      <c r="E60" s="129"/>
      <c r="F60" s="141"/>
      <c r="G60" s="134"/>
      <c r="H60" s="140"/>
    </row>
    <row r="61" spans="1:9">
      <c r="A61" s="153"/>
      <c r="B61" s="191"/>
      <c r="C61" s="190"/>
      <c r="D61" s="191"/>
      <c r="E61" s="190"/>
      <c r="F61" s="141"/>
      <c r="G61" s="134" t="s">
        <v>382</v>
      </c>
      <c r="H61" s="174" t="s">
        <v>366</v>
      </c>
    </row>
    <row r="62" spans="1:9">
      <c r="A62" s="152"/>
      <c r="B62" s="122"/>
      <c r="C62" s="132"/>
      <c r="D62" s="132"/>
      <c r="E62" s="122"/>
      <c r="F62" s="132"/>
      <c r="G62" s="134"/>
      <c r="H62" s="133"/>
    </row>
    <row r="63" spans="1:9">
      <c r="A63" s="152"/>
      <c r="B63" s="189" t="s">
        <v>381</v>
      </c>
      <c r="C63" s="189"/>
      <c r="D63" s="189" t="s">
        <v>381</v>
      </c>
      <c r="E63" s="188"/>
      <c r="F63" s="187"/>
      <c r="G63" s="134" t="s">
        <v>259</v>
      </c>
      <c r="H63" s="174" t="s">
        <v>366</v>
      </c>
    </row>
    <row r="64" spans="1:9">
      <c r="A64" s="152"/>
      <c r="B64" s="122"/>
      <c r="C64" s="122"/>
      <c r="D64" s="122"/>
      <c r="E64" s="122"/>
      <c r="F64" s="132"/>
      <c r="G64" s="134"/>
      <c r="H64" s="133"/>
    </row>
    <row r="65" spans="1:9">
      <c r="A65" s="152"/>
      <c r="B65" s="159"/>
      <c r="C65" s="158" t="s">
        <v>380</v>
      </c>
      <c r="D65" s="159"/>
      <c r="E65" s="158" t="s">
        <v>380</v>
      </c>
      <c r="F65" s="132"/>
      <c r="G65" s="134" t="s">
        <v>359</v>
      </c>
      <c r="H65" s="174" t="s">
        <v>366</v>
      </c>
    </row>
    <row r="66" spans="1:9">
      <c r="A66" s="186"/>
      <c r="B66" s="156"/>
      <c r="C66" s="158"/>
      <c r="D66" s="156"/>
      <c r="E66" s="158"/>
      <c r="F66" s="132"/>
      <c r="G66" s="134" t="s">
        <v>358</v>
      </c>
      <c r="H66" s="174" t="s">
        <v>366</v>
      </c>
    </row>
    <row r="67" spans="1:9">
      <c r="A67" s="152"/>
      <c r="B67" s="122"/>
      <c r="C67" s="122"/>
      <c r="D67" s="122"/>
      <c r="E67" s="122"/>
      <c r="F67" s="132"/>
      <c r="G67" s="134"/>
      <c r="H67" s="130"/>
    </row>
    <row r="68" spans="1:9" ht="31.2">
      <c r="A68" s="152"/>
      <c r="B68" s="179"/>
      <c r="C68" s="179"/>
      <c r="D68" s="179"/>
      <c r="E68" s="179"/>
      <c r="F68" s="178" t="s">
        <v>379</v>
      </c>
      <c r="G68" s="185" t="s">
        <v>357</v>
      </c>
      <c r="H68" s="182" t="s">
        <v>378</v>
      </c>
      <c r="I68" s="148"/>
    </row>
    <row r="69" spans="1:9">
      <c r="A69" s="152"/>
      <c r="B69" s="184" t="s">
        <v>377</v>
      </c>
      <c r="C69" s="184"/>
      <c r="D69" s="184"/>
      <c r="E69" s="184"/>
      <c r="F69" s="183"/>
      <c r="G69" s="176" t="s">
        <v>357</v>
      </c>
      <c r="H69" s="182" t="s">
        <v>376</v>
      </c>
      <c r="I69" s="148"/>
    </row>
    <row r="70" spans="1:9" ht="31.2">
      <c r="A70" s="153"/>
      <c r="B70" s="181" t="s">
        <v>375</v>
      </c>
      <c r="C70" s="181" t="s">
        <v>374</v>
      </c>
      <c r="D70" s="181" t="s">
        <v>375</v>
      </c>
      <c r="E70" s="181" t="s">
        <v>374</v>
      </c>
      <c r="F70" s="180"/>
      <c r="G70" s="176" t="s">
        <v>357</v>
      </c>
      <c r="H70" s="140" t="s">
        <v>373</v>
      </c>
      <c r="I70" s="148"/>
    </row>
    <row r="71" spans="1:9">
      <c r="A71" s="152"/>
      <c r="B71" s="179" t="s">
        <v>372</v>
      </c>
      <c r="C71" s="178"/>
      <c r="D71" s="179" t="s">
        <v>372</v>
      </c>
      <c r="E71" s="178"/>
      <c r="F71" s="178"/>
      <c r="G71" s="176" t="s">
        <v>357</v>
      </c>
      <c r="H71" s="177" t="s">
        <v>371</v>
      </c>
      <c r="I71" s="148"/>
    </row>
    <row r="72" spans="1:9">
      <c r="A72" s="152"/>
      <c r="B72" s="122"/>
      <c r="C72" s="122"/>
      <c r="D72" s="122"/>
      <c r="E72" s="122"/>
      <c r="F72" s="132"/>
      <c r="G72" s="176"/>
      <c r="H72" s="133"/>
      <c r="I72" s="148"/>
    </row>
    <row r="73" spans="1:9">
      <c r="A73" s="152"/>
      <c r="B73" s="122"/>
      <c r="C73" s="122" t="s">
        <v>370</v>
      </c>
      <c r="D73" s="122"/>
      <c r="E73" s="122" t="s">
        <v>370</v>
      </c>
      <c r="F73" s="132"/>
      <c r="G73" s="134" t="s">
        <v>327</v>
      </c>
      <c r="H73" s="174" t="s">
        <v>366</v>
      </c>
      <c r="I73" s="148"/>
    </row>
    <row r="74" spans="1:9">
      <c r="A74" s="152"/>
      <c r="B74" s="175" t="s">
        <v>369</v>
      </c>
      <c r="C74" s="128" t="s">
        <v>368</v>
      </c>
      <c r="D74" s="175" t="s">
        <v>369</v>
      </c>
      <c r="E74" s="128" t="s">
        <v>368</v>
      </c>
      <c r="F74" s="132"/>
      <c r="G74" s="134" t="s">
        <v>327</v>
      </c>
      <c r="H74" s="174" t="s">
        <v>366</v>
      </c>
      <c r="I74" s="148"/>
    </row>
    <row r="75" spans="1:9">
      <c r="A75" s="152"/>
      <c r="B75" s="132"/>
      <c r="C75" s="122" t="s">
        <v>367</v>
      </c>
      <c r="D75" s="132"/>
      <c r="E75" s="122" t="s">
        <v>367</v>
      </c>
      <c r="F75" s="132"/>
      <c r="G75" s="134" t="s">
        <v>327</v>
      </c>
      <c r="H75" s="174" t="s">
        <v>366</v>
      </c>
      <c r="I75" s="148"/>
    </row>
    <row r="76" spans="1:9">
      <c r="A76" s="152"/>
      <c r="B76" s="173"/>
      <c r="C76" s="128"/>
      <c r="D76" s="173"/>
      <c r="E76" s="172"/>
      <c r="F76" s="132"/>
      <c r="G76" s="134"/>
      <c r="H76" s="133"/>
      <c r="I76" s="148"/>
    </row>
    <row r="77" spans="1:9" ht="31.2">
      <c r="A77" s="171" t="s">
        <v>353</v>
      </c>
      <c r="B77" s="149" t="s">
        <v>365</v>
      </c>
      <c r="C77" s="149" t="s">
        <v>365</v>
      </c>
      <c r="D77" s="149" t="s">
        <v>365</v>
      </c>
      <c r="E77" s="149" t="s">
        <v>365</v>
      </c>
      <c r="F77" s="149" t="s">
        <v>365</v>
      </c>
      <c r="G77" s="134" t="s">
        <v>351</v>
      </c>
      <c r="H77" s="133"/>
      <c r="I77" s="148"/>
    </row>
    <row r="78" spans="1:9">
      <c r="A78" s="152"/>
      <c r="B78" s="170"/>
      <c r="C78" s="170"/>
      <c r="D78" s="170"/>
      <c r="E78" s="170"/>
      <c r="F78" s="132"/>
      <c r="G78" s="134" t="s">
        <v>257</v>
      </c>
      <c r="H78" s="133" t="s">
        <v>353</v>
      </c>
      <c r="I78" s="148"/>
    </row>
    <row r="79" spans="1:9">
      <c r="A79" s="152"/>
      <c r="B79" s="168"/>
      <c r="C79" s="169"/>
      <c r="D79" s="168"/>
      <c r="E79" s="167"/>
      <c r="F79" s="132"/>
      <c r="G79" s="134" t="s">
        <v>257</v>
      </c>
      <c r="H79" s="133" t="s">
        <v>353</v>
      </c>
      <c r="I79" s="148"/>
    </row>
    <row r="80" spans="1:9">
      <c r="A80" s="152"/>
      <c r="B80" s="132"/>
      <c r="C80" s="132"/>
      <c r="D80" s="132"/>
      <c r="E80" s="132"/>
      <c r="F80" s="132"/>
      <c r="G80" s="134"/>
      <c r="H80" s="133"/>
      <c r="I80" s="148"/>
    </row>
    <row r="81" spans="1:9">
      <c r="A81" s="152"/>
      <c r="B81" s="165"/>
      <c r="C81" s="165"/>
      <c r="D81" s="166"/>
      <c r="E81" s="165"/>
      <c r="F81" s="132"/>
      <c r="G81" s="134" t="s">
        <v>364</v>
      </c>
      <c r="H81" s="133" t="s">
        <v>353</v>
      </c>
      <c r="I81" s="148"/>
    </row>
    <row r="82" spans="1:9">
      <c r="A82" s="152"/>
      <c r="B82" s="122"/>
      <c r="C82" s="122"/>
      <c r="D82" s="122"/>
      <c r="E82" s="122"/>
      <c r="F82" s="132"/>
      <c r="G82" s="134"/>
      <c r="H82" s="123"/>
      <c r="I82" s="148"/>
    </row>
    <row r="83" spans="1:9">
      <c r="A83" s="152"/>
      <c r="B83" s="164"/>
      <c r="C83" s="162"/>
      <c r="D83" s="163"/>
      <c r="E83" s="162"/>
      <c r="F83" s="132"/>
      <c r="G83" s="134" t="s">
        <v>363</v>
      </c>
      <c r="H83" s="133" t="s">
        <v>353</v>
      </c>
      <c r="I83" s="148"/>
    </row>
    <row r="84" spans="1:9">
      <c r="A84" s="152"/>
      <c r="B84" s="122"/>
      <c r="C84" s="122"/>
      <c r="D84" s="122"/>
      <c r="E84" s="122"/>
      <c r="F84" s="132"/>
      <c r="G84" s="134"/>
      <c r="H84" s="133"/>
      <c r="I84" s="148"/>
    </row>
    <row r="85" spans="1:9">
      <c r="A85" s="152"/>
      <c r="B85" s="161"/>
      <c r="C85" s="161"/>
      <c r="D85" s="161"/>
      <c r="E85" s="161"/>
      <c r="F85" s="132"/>
      <c r="G85" s="134" t="s">
        <v>362</v>
      </c>
      <c r="H85" s="133" t="s">
        <v>353</v>
      </c>
      <c r="I85" s="148"/>
    </row>
    <row r="86" spans="1:9">
      <c r="A86" s="152"/>
      <c r="B86" s="122"/>
      <c r="C86" s="122"/>
      <c r="D86" s="122"/>
      <c r="E86" s="122"/>
      <c r="F86" s="132"/>
      <c r="G86" s="134"/>
      <c r="H86" s="133"/>
      <c r="I86" s="148"/>
    </row>
    <row r="87" spans="1:9">
      <c r="A87" s="152"/>
      <c r="B87" s="122"/>
      <c r="C87" s="122"/>
      <c r="D87" s="129"/>
      <c r="E87" s="122"/>
      <c r="F87" s="132"/>
      <c r="G87" s="134" t="s">
        <v>345</v>
      </c>
      <c r="H87" s="133" t="s">
        <v>353</v>
      </c>
      <c r="I87" s="148"/>
    </row>
    <row r="88" spans="1:9">
      <c r="A88" s="152"/>
      <c r="B88" s="122"/>
      <c r="C88" s="122"/>
      <c r="D88" s="122"/>
      <c r="E88" s="122"/>
      <c r="F88" s="132"/>
      <c r="G88" s="134"/>
      <c r="H88" s="133"/>
      <c r="I88" s="148"/>
    </row>
    <row r="89" spans="1:9">
      <c r="A89" s="152"/>
      <c r="B89" s="146"/>
      <c r="C89" s="160" t="s">
        <v>361</v>
      </c>
      <c r="D89" s="146"/>
      <c r="E89" s="160" t="s">
        <v>361</v>
      </c>
      <c r="F89" s="132"/>
      <c r="G89" s="134" t="s">
        <v>259</v>
      </c>
      <c r="H89" s="133" t="s">
        <v>353</v>
      </c>
      <c r="I89" s="148"/>
    </row>
    <row r="90" spans="1:9">
      <c r="A90" s="152"/>
      <c r="B90" s="122"/>
      <c r="C90" s="122"/>
      <c r="D90" s="122"/>
      <c r="E90" s="122"/>
      <c r="F90" s="132"/>
      <c r="G90" s="134"/>
      <c r="H90" s="133"/>
      <c r="I90" s="148"/>
    </row>
    <row r="91" spans="1:9" ht="31.2">
      <c r="A91" s="152"/>
      <c r="B91" s="159"/>
      <c r="C91" s="158" t="s">
        <v>360</v>
      </c>
      <c r="D91" s="159"/>
      <c r="E91" s="158" t="s">
        <v>360</v>
      </c>
      <c r="F91" s="132"/>
      <c r="G91" s="134" t="s">
        <v>359</v>
      </c>
      <c r="H91" s="133" t="s">
        <v>353</v>
      </c>
      <c r="I91" s="148"/>
    </row>
    <row r="92" spans="1:9">
      <c r="A92" s="152"/>
      <c r="B92" s="156"/>
      <c r="C92" s="156"/>
      <c r="D92" s="157"/>
      <c r="E92" s="156"/>
      <c r="F92" s="132"/>
      <c r="G92" s="134" t="s">
        <v>358</v>
      </c>
      <c r="H92" s="133" t="s">
        <v>353</v>
      </c>
      <c r="I92" s="148"/>
    </row>
    <row r="93" spans="1:9">
      <c r="A93" s="153"/>
      <c r="B93" s="129"/>
      <c r="C93" s="129"/>
      <c r="D93" s="129"/>
      <c r="E93" s="129"/>
      <c r="F93" s="141"/>
      <c r="G93" s="134"/>
      <c r="H93" s="140"/>
      <c r="I93" s="148"/>
    </row>
    <row r="94" spans="1:9">
      <c r="A94" s="152"/>
      <c r="B94" s="154"/>
      <c r="C94" s="155"/>
      <c r="D94" s="154"/>
      <c r="E94" s="154"/>
      <c r="F94" s="132"/>
      <c r="G94" s="143" t="s">
        <v>357</v>
      </c>
      <c r="H94" s="133" t="s">
        <v>353</v>
      </c>
      <c r="I94" s="148"/>
    </row>
    <row r="95" spans="1:9">
      <c r="A95" s="153"/>
      <c r="B95" s="129"/>
      <c r="C95" s="129"/>
      <c r="D95" s="129"/>
      <c r="E95" s="129"/>
      <c r="F95" s="141"/>
      <c r="G95" s="134"/>
      <c r="H95" s="140"/>
      <c r="I95" s="148"/>
    </row>
    <row r="96" spans="1:9">
      <c r="A96" s="152"/>
      <c r="B96" s="122"/>
      <c r="C96" s="122"/>
      <c r="D96" s="122"/>
      <c r="E96" s="122"/>
      <c r="F96" s="132"/>
      <c r="G96" s="134" t="s">
        <v>327</v>
      </c>
      <c r="H96" s="133" t="s">
        <v>353</v>
      </c>
      <c r="I96" s="148"/>
    </row>
    <row r="97" spans="1:9">
      <c r="A97" s="152"/>
      <c r="B97" s="122"/>
      <c r="C97" s="122" t="s">
        <v>356</v>
      </c>
      <c r="D97" s="122"/>
      <c r="E97" s="122" t="s">
        <v>356</v>
      </c>
      <c r="F97" s="132"/>
      <c r="G97" s="134" t="s">
        <v>327</v>
      </c>
      <c r="H97" s="133" t="s">
        <v>353</v>
      </c>
      <c r="I97" s="148"/>
    </row>
    <row r="98" spans="1:9">
      <c r="A98" s="152"/>
      <c r="B98" s="122"/>
      <c r="C98" s="122" t="s">
        <v>355</v>
      </c>
      <c r="D98" s="122"/>
      <c r="E98" s="122" t="s">
        <v>355</v>
      </c>
      <c r="F98" s="132"/>
      <c r="G98" s="134" t="s">
        <v>327</v>
      </c>
      <c r="H98" s="133" t="s">
        <v>353</v>
      </c>
      <c r="I98" s="148"/>
    </row>
    <row r="99" spans="1:9" ht="31.2">
      <c r="A99" s="152"/>
      <c r="B99" s="122"/>
      <c r="C99" s="122" t="s">
        <v>354</v>
      </c>
      <c r="D99" s="122"/>
      <c r="E99" s="122" t="s">
        <v>354</v>
      </c>
      <c r="F99" s="132"/>
      <c r="G99" s="134" t="s">
        <v>327</v>
      </c>
      <c r="H99" s="133" t="s">
        <v>353</v>
      </c>
      <c r="I99" s="148"/>
    </row>
    <row r="100" spans="1:9">
      <c r="A100" s="152"/>
      <c r="B100" s="122"/>
      <c r="C100" s="122"/>
      <c r="D100" s="122"/>
      <c r="E100" s="122"/>
      <c r="F100" s="132"/>
      <c r="G100" s="134"/>
      <c r="H100" s="133"/>
      <c r="I100" s="148"/>
    </row>
    <row r="101" spans="1:9" ht="31.2">
      <c r="A101" s="151" t="s">
        <v>317</v>
      </c>
      <c r="B101" s="150" t="s">
        <v>352</v>
      </c>
      <c r="C101" s="150" t="s">
        <v>352</v>
      </c>
      <c r="D101" s="150" t="s">
        <v>352</v>
      </c>
      <c r="E101" s="150" t="s">
        <v>352</v>
      </c>
      <c r="F101" s="149" t="s">
        <v>352</v>
      </c>
      <c r="G101" s="134" t="s">
        <v>351</v>
      </c>
      <c r="H101" s="133"/>
      <c r="I101" s="148"/>
    </row>
    <row r="102" spans="1:9">
      <c r="A102" s="123"/>
      <c r="B102" s="132" t="s">
        <v>350</v>
      </c>
      <c r="C102" s="132"/>
      <c r="D102" s="128" t="s">
        <v>349</v>
      </c>
      <c r="E102" s="128"/>
      <c r="F102" s="121"/>
      <c r="G102" s="134" t="s">
        <v>310</v>
      </c>
      <c r="H102" s="133" t="s">
        <v>317</v>
      </c>
      <c r="I102" s="148"/>
    </row>
    <row r="103" spans="1:9">
      <c r="A103" s="123"/>
      <c r="B103" s="122"/>
      <c r="C103" s="122"/>
      <c r="D103" s="122"/>
      <c r="E103" s="122"/>
      <c r="F103" s="132"/>
      <c r="G103" s="134"/>
      <c r="H103" s="133"/>
      <c r="I103" s="148"/>
    </row>
    <row r="104" spans="1:9" ht="31.2">
      <c r="A104" s="123"/>
      <c r="B104" s="146" t="s">
        <v>348</v>
      </c>
      <c r="C104" s="146"/>
      <c r="D104" s="146"/>
      <c r="E104" s="147" t="s">
        <v>347</v>
      </c>
      <c r="F104" s="121"/>
      <c r="G104" s="145" t="s">
        <v>259</v>
      </c>
      <c r="H104" s="144" t="s">
        <v>317</v>
      </c>
      <c r="I104" s="148"/>
    </row>
    <row r="105" spans="1:9">
      <c r="A105" s="123"/>
      <c r="B105" s="147" t="s">
        <v>346</v>
      </c>
      <c r="C105" s="146"/>
      <c r="D105" s="146"/>
      <c r="E105" s="146"/>
      <c r="F105" s="132"/>
      <c r="G105" s="145" t="s">
        <v>259</v>
      </c>
      <c r="H105" s="144" t="s">
        <v>317</v>
      </c>
    </row>
    <row r="106" spans="1:9">
      <c r="A106" s="142"/>
      <c r="B106" s="129"/>
      <c r="C106" s="129"/>
      <c r="D106" s="129"/>
      <c r="E106" s="129"/>
      <c r="F106" s="141"/>
      <c r="G106" s="143"/>
      <c r="H106" s="140"/>
    </row>
    <row r="107" spans="1:9">
      <c r="A107" s="123"/>
      <c r="B107" s="122"/>
      <c r="C107" s="122"/>
      <c r="D107" s="122"/>
      <c r="E107" s="132"/>
      <c r="F107" s="132"/>
      <c r="G107" s="134" t="s">
        <v>345</v>
      </c>
      <c r="H107" s="133" t="s">
        <v>317</v>
      </c>
    </row>
    <row r="108" spans="1:9">
      <c r="A108" s="142"/>
      <c r="B108" s="129"/>
      <c r="C108" s="129"/>
      <c r="D108" s="129"/>
      <c r="E108" s="129"/>
      <c r="F108" s="141"/>
      <c r="G108" s="134"/>
      <c r="H108" s="140"/>
    </row>
    <row r="109" spans="1:9">
      <c r="A109" s="123"/>
      <c r="B109" s="139" t="s">
        <v>344</v>
      </c>
      <c r="C109" s="139" t="s">
        <v>343</v>
      </c>
      <c r="D109" s="122" t="s">
        <v>342</v>
      </c>
      <c r="E109" s="136" t="s">
        <v>341</v>
      </c>
      <c r="F109" s="121"/>
      <c r="G109" s="134" t="s">
        <v>327</v>
      </c>
      <c r="H109" s="133" t="s">
        <v>317</v>
      </c>
    </row>
    <row r="110" spans="1:9">
      <c r="A110" s="123"/>
      <c r="B110" s="128" t="s">
        <v>340</v>
      </c>
      <c r="C110" s="122" t="s">
        <v>339</v>
      </c>
      <c r="D110" s="132" t="s">
        <v>338</v>
      </c>
      <c r="E110" s="138" t="s">
        <v>337</v>
      </c>
      <c r="F110" s="121"/>
      <c r="G110" s="134" t="s">
        <v>327</v>
      </c>
      <c r="H110" s="133" t="s">
        <v>317</v>
      </c>
    </row>
    <row r="111" spans="1:9">
      <c r="A111" s="123"/>
      <c r="B111" s="136" t="s">
        <v>336</v>
      </c>
      <c r="C111" s="129" t="s">
        <v>335</v>
      </c>
      <c r="D111" s="122" t="s">
        <v>334</v>
      </c>
      <c r="E111" s="128" t="s">
        <v>333</v>
      </c>
      <c r="F111" s="137"/>
      <c r="G111" s="131" t="s">
        <v>327</v>
      </c>
      <c r="H111" s="130" t="s">
        <v>317</v>
      </c>
    </row>
    <row r="112" spans="1:9" ht="31.2">
      <c r="A112" s="123"/>
      <c r="B112" s="129"/>
      <c r="C112" s="129" t="s">
        <v>332</v>
      </c>
      <c r="D112" s="122" t="s">
        <v>331</v>
      </c>
      <c r="E112" s="136" t="s">
        <v>330</v>
      </c>
      <c r="F112" s="121"/>
      <c r="G112" s="131" t="s">
        <v>327</v>
      </c>
      <c r="H112" s="130" t="s">
        <v>317</v>
      </c>
    </row>
    <row r="113" spans="1:8" ht="31.2">
      <c r="A113" s="123"/>
      <c r="B113" s="129"/>
      <c r="C113" s="129" t="s">
        <v>329</v>
      </c>
      <c r="D113" s="122"/>
      <c r="E113" s="122" t="s">
        <v>328</v>
      </c>
      <c r="F113" s="132"/>
      <c r="G113" s="134" t="s">
        <v>327</v>
      </c>
      <c r="H113" s="135" t="s">
        <v>317</v>
      </c>
    </row>
    <row r="114" spans="1:8">
      <c r="A114" s="123"/>
      <c r="B114" s="122"/>
      <c r="C114" s="129"/>
      <c r="D114" s="122"/>
      <c r="E114" s="122"/>
      <c r="F114" s="132"/>
      <c r="G114" s="134"/>
      <c r="H114" s="133"/>
    </row>
    <row r="115" spans="1:8">
      <c r="A115" s="123"/>
      <c r="B115" s="122"/>
      <c r="C115" s="129"/>
      <c r="D115" s="122"/>
      <c r="E115" s="122"/>
      <c r="F115" s="132"/>
      <c r="G115" s="131"/>
      <c r="H115" s="130"/>
    </row>
    <row r="116" spans="1:8">
      <c r="A116" s="123"/>
      <c r="B116" s="128"/>
      <c r="C116" s="129"/>
      <c r="D116" s="128" t="s">
        <v>326</v>
      </c>
      <c r="E116" s="128"/>
      <c r="F116" s="127"/>
      <c r="G116" s="125" t="s">
        <v>323</v>
      </c>
      <c r="H116" s="124" t="s">
        <v>317</v>
      </c>
    </row>
    <row r="117" spans="1:8">
      <c r="A117" s="123"/>
      <c r="B117" s="122"/>
      <c r="C117" s="122"/>
      <c r="D117" s="122" t="s">
        <v>325</v>
      </c>
      <c r="E117" s="122"/>
      <c r="F117" s="126"/>
      <c r="G117" s="125" t="s">
        <v>323</v>
      </c>
      <c r="H117" s="124" t="s">
        <v>317</v>
      </c>
    </row>
    <row r="118" spans="1:8">
      <c r="A118" s="123"/>
      <c r="B118" s="122"/>
      <c r="C118" s="122"/>
      <c r="D118" s="122" t="s">
        <v>324</v>
      </c>
      <c r="E118" s="122"/>
      <c r="F118" s="126"/>
      <c r="G118" s="125" t="s">
        <v>323</v>
      </c>
      <c r="H118" s="124" t="s">
        <v>317</v>
      </c>
    </row>
    <row r="119" spans="1:8" ht="31.2">
      <c r="A119" s="123"/>
      <c r="B119" s="122"/>
      <c r="C119" s="122"/>
      <c r="D119" s="122" t="s">
        <v>322</v>
      </c>
      <c r="E119" s="122"/>
      <c r="F119" s="126"/>
      <c r="G119" s="125" t="s">
        <v>318</v>
      </c>
      <c r="H119" s="124" t="s">
        <v>317</v>
      </c>
    </row>
    <row r="120" spans="1:8" ht="31.2">
      <c r="A120" s="123"/>
      <c r="B120" s="122"/>
      <c r="C120" s="122"/>
      <c r="D120" s="122" t="s">
        <v>321</v>
      </c>
      <c r="E120" s="122"/>
      <c r="F120" s="126"/>
      <c r="G120" s="125" t="s">
        <v>318</v>
      </c>
      <c r="H120" s="124" t="s">
        <v>317</v>
      </c>
    </row>
    <row r="121" spans="1:8" ht="31.2">
      <c r="A121" s="123"/>
      <c r="B121" s="122"/>
      <c r="C121" s="122"/>
      <c r="D121" s="122" t="s">
        <v>320</v>
      </c>
      <c r="E121" s="122"/>
      <c r="F121" s="126"/>
      <c r="G121" s="125" t="s">
        <v>318</v>
      </c>
      <c r="H121" s="124" t="s">
        <v>317</v>
      </c>
    </row>
    <row r="122" spans="1:8" ht="31.2">
      <c r="A122" s="123"/>
      <c r="B122" s="122"/>
      <c r="C122" s="122"/>
      <c r="D122" s="122" t="s">
        <v>319</v>
      </c>
      <c r="E122" s="122"/>
      <c r="F122" s="126"/>
      <c r="G122" s="125" t="s">
        <v>318</v>
      </c>
      <c r="H122" s="124" t="s">
        <v>317</v>
      </c>
    </row>
    <row r="123" spans="1:8">
      <c r="A123" s="123"/>
      <c r="B123" s="122"/>
      <c r="C123" s="122"/>
      <c r="D123" s="122"/>
      <c r="E123" s="122"/>
      <c r="F123" s="121"/>
      <c r="G123" s="120"/>
      <c r="H123" s="119"/>
    </row>
    <row r="124" spans="1:8">
      <c r="A124" s="118"/>
      <c r="B124" s="117"/>
      <c r="C124" s="115" t="s">
        <v>316</v>
      </c>
      <c r="D124" s="116"/>
      <c r="E124" s="115" t="s">
        <v>315</v>
      </c>
      <c r="F124" s="114"/>
      <c r="G124" s="113" t="s">
        <v>314</v>
      </c>
      <c r="H124" s="112" t="s">
        <v>313</v>
      </c>
    </row>
  </sheetData>
  <mergeCells count="1">
    <mergeCell ref="L32:L34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1DB4-856F-42C9-92C8-8CEA53E94527}">
  <dimension ref="A1:L145"/>
  <sheetViews>
    <sheetView zoomScale="80" zoomScaleNormal="80" workbookViewId="0">
      <selection activeCell="I18" sqref="I18:I19"/>
    </sheetView>
  </sheetViews>
  <sheetFormatPr defaultColWidth="34.5546875" defaultRowHeight="14.4"/>
  <cols>
    <col min="1" max="1" width="13.88671875" style="11" customWidth="1"/>
    <col min="2" max="2" width="36.44140625" style="11" customWidth="1"/>
    <col min="3" max="3" width="34.88671875" style="11" bestFit="1" customWidth="1"/>
    <col min="4" max="4" width="36.33203125" style="11" customWidth="1"/>
    <col min="5" max="5" width="36" style="11" customWidth="1"/>
    <col min="6" max="6" width="20" style="11" customWidth="1"/>
    <col min="7" max="7" width="17.6640625" style="11" customWidth="1"/>
    <col min="8" max="8" width="22.6640625" style="11" customWidth="1"/>
    <col min="9" max="9" width="30.88671875" style="11" customWidth="1"/>
    <col min="10" max="10" width="10" style="11" customWidth="1"/>
    <col min="11" max="11" width="27.5546875" style="11" customWidth="1"/>
    <col min="12" max="16384" width="34.5546875" style="11"/>
  </cols>
  <sheetData>
    <row r="1" spans="1:11" ht="15.6">
      <c r="A1" s="53" t="s">
        <v>441</v>
      </c>
      <c r="B1" s="54" t="s">
        <v>440</v>
      </c>
      <c r="C1" s="54" t="s">
        <v>439</v>
      </c>
      <c r="D1" s="54" t="s">
        <v>438</v>
      </c>
      <c r="E1" s="54" t="s">
        <v>437</v>
      </c>
      <c r="F1" s="54" t="s">
        <v>436</v>
      </c>
      <c r="G1" s="55" t="s">
        <v>435</v>
      </c>
      <c r="H1" s="56" t="s">
        <v>434</v>
      </c>
      <c r="I1" s="57"/>
      <c r="J1" s="44"/>
      <c r="K1" s="44"/>
    </row>
    <row r="2" spans="1:11" ht="31.8" thickBot="1">
      <c r="A2" s="58" t="s">
        <v>408</v>
      </c>
      <c r="B2" s="59" t="s">
        <v>433</v>
      </c>
      <c r="C2" s="59" t="s">
        <v>433</v>
      </c>
      <c r="D2" s="59" t="s">
        <v>433</v>
      </c>
      <c r="E2" s="59" t="s">
        <v>433</v>
      </c>
      <c r="F2" s="59" t="s">
        <v>433</v>
      </c>
      <c r="G2" s="19" t="s">
        <v>351</v>
      </c>
      <c r="H2" s="60"/>
      <c r="I2" s="61"/>
      <c r="J2" s="44"/>
      <c r="K2" s="44"/>
    </row>
    <row r="3" spans="1:11" ht="28.8">
      <c r="A3" s="62"/>
      <c r="B3" s="63"/>
      <c r="C3" s="64"/>
      <c r="D3" s="64"/>
      <c r="E3" s="64"/>
      <c r="F3" s="16"/>
      <c r="G3" s="19" t="s">
        <v>257</v>
      </c>
      <c r="H3" s="17" t="s">
        <v>408</v>
      </c>
      <c r="I3" s="65" t="s">
        <v>432</v>
      </c>
      <c r="J3" s="44"/>
      <c r="K3" s="65" t="s">
        <v>442</v>
      </c>
    </row>
    <row r="4" spans="1:11" ht="15.75" customHeight="1">
      <c r="A4" s="62"/>
      <c r="B4" s="66"/>
      <c r="C4" s="66"/>
      <c r="D4" s="66"/>
      <c r="E4" s="66"/>
      <c r="F4" s="16"/>
      <c r="G4" s="19" t="s">
        <v>257</v>
      </c>
      <c r="H4" s="17" t="s">
        <v>408</v>
      </c>
      <c r="I4" s="274"/>
      <c r="J4" s="67"/>
      <c r="K4" s="274" t="s">
        <v>443</v>
      </c>
    </row>
    <row r="5" spans="1:11" ht="16.2" thickBot="1">
      <c r="A5" s="62"/>
      <c r="B5" s="16"/>
      <c r="C5" s="16"/>
      <c r="D5" s="16"/>
      <c r="E5" s="16"/>
      <c r="F5" s="51"/>
      <c r="G5" s="19"/>
      <c r="H5" s="60"/>
      <c r="I5" s="275"/>
      <c r="J5" s="44"/>
      <c r="K5" s="274"/>
    </row>
    <row r="6" spans="1:11" ht="16.2" thickBot="1">
      <c r="A6" s="62"/>
      <c r="B6" s="45"/>
      <c r="C6" s="42"/>
      <c r="D6" s="45"/>
      <c r="E6" s="42"/>
      <c r="F6" s="15"/>
      <c r="G6" s="19" t="s">
        <v>364</v>
      </c>
      <c r="H6" s="17" t="s">
        <v>408</v>
      </c>
      <c r="I6" s="61"/>
      <c r="J6" s="44"/>
      <c r="K6" s="274"/>
    </row>
    <row r="7" spans="1:11" ht="15.6">
      <c r="A7" s="62"/>
      <c r="B7" s="16"/>
      <c r="C7" s="15"/>
      <c r="D7" s="15"/>
      <c r="E7" s="15"/>
      <c r="F7" s="15"/>
      <c r="G7" s="19"/>
      <c r="H7" s="60"/>
      <c r="I7" s="276" t="s">
        <v>427</v>
      </c>
      <c r="J7" s="44"/>
      <c r="K7" s="274"/>
    </row>
    <row r="8" spans="1:11" ht="16.5" customHeight="1" thickBot="1">
      <c r="A8" s="62"/>
      <c r="B8" s="29"/>
      <c r="C8" s="29"/>
      <c r="D8" s="29"/>
      <c r="E8" s="28"/>
      <c r="F8" s="15"/>
      <c r="G8" s="19" t="s">
        <v>363</v>
      </c>
      <c r="H8" s="17" t="s">
        <v>408</v>
      </c>
      <c r="I8" s="277"/>
      <c r="J8" s="44"/>
      <c r="K8" s="275"/>
    </row>
    <row r="9" spans="1:11" ht="15.6">
      <c r="A9" s="62"/>
      <c r="B9" s="15"/>
      <c r="C9" s="15"/>
      <c r="D9" s="15"/>
      <c r="E9" s="15"/>
      <c r="F9" s="15"/>
      <c r="G9" s="19"/>
      <c r="H9" s="60"/>
      <c r="I9" s="49" t="s">
        <v>425</v>
      </c>
      <c r="J9" s="44"/>
      <c r="K9" s="68"/>
    </row>
    <row r="10" spans="1:11" ht="16.2" thickBot="1">
      <c r="A10" s="62"/>
      <c r="B10" s="69"/>
      <c r="C10" s="69"/>
      <c r="D10" s="69"/>
      <c r="E10" s="69"/>
      <c r="F10" s="16"/>
      <c r="G10" s="19" t="s">
        <v>362</v>
      </c>
      <c r="H10" s="17" t="s">
        <v>408</v>
      </c>
      <c r="I10" s="70" t="s">
        <v>355</v>
      </c>
      <c r="J10" s="44"/>
      <c r="K10" s="68"/>
    </row>
    <row r="11" spans="1:11" ht="16.2" thickBot="1">
      <c r="A11" s="62"/>
      <c r="B11" s="15"/>
      <c r="C11" s="15"/>
      <c r="D11" s="15"/>
      <c r="E11" s="15"/>
      <c r="F11" s="15"/>
      <c r="G11" s="19"/>
      <c r="H11" s="60"/>
      <c r="I11" s="50" t="s">
        <v>419</v>
      </c>
      <c r="J11" s="44"/>
    </row>
    <row r="12" spans="1:11" ht="31.2">
      <c r="A12" s="62"/>
      <c r="B12" s="26"/>
      <c r="C12" s="26"/>
      <c r="D12" s="26"/>
      <c r="E12" s="26"/>
      <c r="F12" s="16"/>
      <c r="G12" s="39" t="s">
        <v>259</v>
      </c>
      <c r="H12" s="17" t="s">
        <v>408</v>
      </c>
      <c r="I12" s="49" t="s">
        <v>287</v>
      </c>
      <c r="J12" s="44"/>
      <c r="K12" s="71" t="s">
        <v>426</v>
      </c>
    </row>
    <row r="13" spans="1:11" ht="16.2" thickBot="1">
      <c r="A13" s="62"/>
      <c r="B13" s="16"/>
      <c r="C13" s="16"/>
      <c r="D13" s="16"/>
      <c r="E13" s="16"/>
      <c r="F13" s="16"/>
      <c r="G13" s="19"/>
      <c r="H13" s="60"/>
      <c r="I13" s="47" t="s">
        <v>288</v>
      </c>
      <c r="J13" s="44"/>
      <c r="K13" s="52" t="s">
        <v>424</v>
      </c>
    </row>
    <row r="14" spans="1:11" ht="31.8" thickBot="1">
      <c r="A14" s="62"/>
      <c r="B14" s="25" t="s">
        <v>412</v>
      </c>
      <c r="C14" s="25" t="s">
        <v>444</v>
      </c>
      <c r="D14" s="25" t="s">
        <v>412</v>
      </c>
      <c r="E14" s="25" t="s">
        <v>444</v>
      </c>
      <c r="F14" s="16"/>
      <c r="G14" s="19" t="s">
        <v>359</v>
      </c>
      <c r="H14" s="17" t="s">
        <v>408</v>
      </c>
      <c r="J14" s="44"/>
      <c r="K14" s="44"/>
    </row>
    <row r="15" spans="1:11" ht="16.2" thickBot="1">
      <c r="A15" s="62"/>
      <c r="B15" s="24"/>
      <c r="C15" s="24" t="s">
        <v>445</v>
      </c>
      <c r="D15" s="24"/>
      <c r="E15" s="24" t="s">
        <v>445</v>
      </c>
      <c r="F15" s="16"/>
      <c r="G15" s="19" t="s">
        <v>358</v>
      </c>
      <c r="H15" s="17" t="s">
        <v>408</v>
      </c>
      <c r="I15" s="72" t="s">
        <v>415</v>
      </c>
      <c r="J15" s="44"/>
      <c r="K15" s="73" t="s">
        <v>446</v>
      </c>
    </row>
    <row r="16" spans="1:11" ht="15.6">
      <c r="A16" s="62"/>
      <c r="B16" s="15"/>
      <c r="C16" s="15"/>
      <c r="D16" s="15"/>
      <c r="E16" s="15"/>
      <c r="F16" s="15"/>
      <c r="G16" s="19"/>
      <c r="H16" s="60"/>
      <c r="I16" s="61"/>
      <c r="J16" s="44"/>
      <c r="K16" s="278" t="s">
        <v>447</v>
      </c>
    </row>
    <row r="17" spans="1:12" ht="16.2" thickBot="1">
      <c r="A17" s="62"/>
      <c r="B17" s="15"/>
      <c r="C17" s="15"/>
      <c r="D17" s="15"/>
      <c r="E17" s="15"/>
      <c r="F17" s="16"/>
      <c r="G17" s="19" t="s">
        <v>327</v>
      </c>
      <c r="H17" s="17" t="s">
        <v>408</v>
      </c>
      <c r="I17" s="61"/>
      <c r="J17" s="44"/>
      <c r="K17" s="274"/>
    </row>
    <row r="18" spans="1:12" ht="16.2" thickBot="1">
      <c r="A18" s="62"/>
      <c r="B18" s="15"/>
      <c r="C18" s="15"/>
      <c r="D18" s="15"/>
      <c r="E18" s="15"/>
      <c r="F18" s="16"/>
      <c r="G18" s="19"/>
      <c r="H18" s="60"/>
      <c r="I18" s="48" t="s">
        <v>413</v>
      </c>
      <c r="J18" s="44"/>
      <c r="K18" s="275"/>
    </row>
    <row r="19" spans="1:12" ht="16.2" thickBot="1">
      <c r="A19" s="62"/>
      <c r="B19" s="15"/>
      <c r="C19" s="15"/>
      <c r="D19" s="15"/>
      <c r="E19" s="15"/>
      <c r="F19" s="15"/>
      <c r="G19" s="19"/>
      <c r="H19" s="60"/>
      <c r="I19" s="47" t="s">
        <v>448</v>
      </c>
      <c r="J19" s="44"/>
      <c r="K19" s="44"/>
    </row>
    <row r="20" spans="1:12" ht="15.6">
      <c r="A20" s="62"/>
      <c r="B20" s="37" t="s">
        <v>377</v>
      </c>
      <c r="C20" s="74" t="s">
        <v>449</v>
      </c>
      <c r="D20" s="75"/>
      <c r="E20" s="74" t="s">
        <v>449</v>
      </c>
      <c r="F20" s="74"/>
      <c r="G20" s="19" t="s">
        <v>357</v>
      </c>
      <c r="H20" s="60" t="s">
        <v>404</v>
      </c>
      <c r="I20" s="61"/>
      <c r="J20" s="44"/>
      <c r="K20" s="44"/>
    </row>
    <row r="21" spans="1:12" ht="15.6">
      <c r="A21" s="62"/>
      <c r="B21" s="74"/>
      <c r="C21" s="74" t="s">
        <v>450</v>
      </c>
      <c r="D21" s="74"/>
      <c r="E21" s="74" t="s">
        <v>450</v>
      </c>
      <c r="F21" s="74"/>
      <c r="G21" s="19" t="s">
        <v>357</v>
      </c>
      <c r="H21" s="60" t="s">
        <v>404</v>
      </c>
      <c r="I21" s="76"/>
      <c r="J21" s="44"/>
      <c r="K21" s="44"/>
    </row>
    <row r="22" spans="1:12" ht="15.6">
      <c r="A22" s="62"/>
      <c r="B22" s="74"/>
      <c r="C22" s="74"/>
      <c r="D22" s="74"/>
      <c r="E22" s="74"/>
      <c r="F22" s="21"/>
      <c r="G22" s="19" t="s">
        <v>357</v>
      </c>
      <c r="H22" s="17" t="s">
        <v>451</v>
      </c>
      <c r="J22" s="44"/>
      <c r="K22" s="44"/>
    </row>
    <row r="23" spans="1:12" ht="15.6">
      <c r="A23" s="62"/>
      <c r="B23" s="15"/>
      <c r="C23" s="15"/>
      <c r="D23" s="15"/>
      <c r="E23" s="15"/>
      <c r="F23" s="15"/>
      <c r="G23" s="19"/>
      <c r="H23" s="60"/>
      <c r="J23" s="68"/>
      <c r="K23" s="68"/>
    </row>
    <row r="24" spans="1:12" ht="31.2">
      <c r="A24" s="33" t="s">
        <v>388</v>
      </c>
      <c r="B24" s="77" t="s">
        <v>403</v>
      </c>
      <c r="C24" s="77" t="s">
        <v>403</v>
      </c>
      <c r="D24" s="77" t="s">
        <v>403</v>
      </c>
      <c r="E24" s="77" t="s">
        <v>403</v>
      </c>
      <c r="F24" s="77" t="s">
        <v>403</v>
      </c>
      <c r="G24" s="19" t="s">
        <v>351</v>
      </c>
      <c r="H24" s="60"/>
      <c r="I24" s="31" t="s">
        <v>407</v>
      </c>
    </row>
    <row r="25" spans="1:12" ht="15.6">
      <c r="A25" s="62"/>
      <c r="B25" s="78"/>
      <c r="C25" s="64" t="s">
        <v>452</v>
      </c>
      <c r="D25" s="78"/>
      <c r="E25" s="64" t="s">
        <v>452</v>
      </c>
      <c r="F25" s="16"/>
      <c r="G25" s="19" t="s">
        <v>257</v>
      </c>
      <c r="H25" s="60" t="s">
        <v>451</v>
      </c>
      <c r="I25" s="32" t="s">
        <v>406</v>
      </c>
    </row>
    <row r="26" spans="1:12" ht="15.6">
      <c r="A26" s="62"/>
      <c r="B26" s="66" t="s">
        <v>453</v>
      </c>
      <c r="C26" s="66"/>
      <c r="D26" s="66" t="s">
        <v>453</v>
      </c>
      <c r="E26" s="66" t="s">
        <v>454</v>
      </c>
      <c r="F26" s="16"/>
      <c r="G26" s="19" t="s">
        <v>257</v>
      </c>
      <c r="H26" s="60" t="s">
        <v>388</v>
      </c>
      <c r="I26" s="30" t="s">
        <v>364</v>
      </c>
    </row>
    <row r="27" spans="1:12" ht="15.6">
      <c r="A27" s="62"/>
      <c r="B27" s="16"/>
      <c r="C27" s="16"/>
      <c r="D27" s="16"/>
      <c r="E27" s="16"/>
      <c r="F27" s="16"/>
      <c r="G27" s="19"/>
      <c r="H27" s="60"/>
      <c r="I27" s="46" t="s">
        <v>363</v>
      </c>
    </row>
    <row r="28" spans="1:12" ht="15.6">
      <c r="A28" s="62"/>
      <c r="B28" s="45"/>
      <c r="C28" s="45" t="s">
        <v>455</v>
      </c>
      <c r="D28" s="42"/>
      <c r="E28" s="45" t="s">
        <v>455</v>
      </c>
      <c r="F28" s="15"/>
      <c r="G28" s="19" t="s">
        <v>364</v>
      </c>
      <c r="H28" s="60" t="s">
        <v>388</v>
      </c>
      <c r="I28" s="27" t="s">
        <v>362</v>
      </c>
    </row>
    <row r="29" spans="1:12" ht="15.6">
      <c r="A29" s="62"/>
      <c r="B29" s="15"/>
      <c r="C29" s="16"/>
      <c r="D29" s="15"/>
      <c r="E29" s="15"/>
      <c r="F29" s="15"/>
      <c r="G29" s="19"/>
      <c r="H29" s="60"/>
      <c r="I29" s="79" t="s">
        <v>259</v>
      </c>
    </row>
    <row r="30" spans="1:12" ht="15.6">
      <c r="A30" s="62"/>
      <c r="B30" s="29"/>
      <c r="C30" s="29"/>
      <c r="D30" s="29"/>
      <c r="E30" s="28"/>
      <c r="F30" s="15"/>
      <c r="G30" s="19" t="s">
        <v>363</v>
      </c>
      <c r="H30" s="60" t="s">
        <v>388</v>
      </c>
      <c r="I30" s="23" t="s">
        <v>258</v>
      </c>
    </row>
    <row r="31" spans="1:12" ht="15.6">
      <c r="A31" s="62"/>
      <c r="B31" s="15"/>
      <c r="C31" s="15"/>
      <c r="D31" s="15"/>
      <c r="E31" s="15"/>
      <c r="F31" s="15"/>
      <c r="G31" s="19"/>
      <c r="H31" s="60"/>
      <c r="I31" s="21" t="s">
        <v>357</v>
      </c>
      <c r="J31" s="44"/>
      <c r="K31" s="44"/>
    </row>
    <row r="32" spans="1:12" ht="15.6">
      <c r="A32" s="62"/>
      <c r="B32" s="69"/>
      <c r="C32" s="69"/>
      <c r="D32" s="80"/>
      <c r="E32" s="69"/>
      <c r="F32" s="16"/>
      <c r="G32" s="19" t="s">
        <v>362</v>
      </c>
      <c r="H32" s="60" t="s">
        <v>388</v>
      </c>
      <c r="I32" s="81"/>
      <c r="J32" s="43"/>
      <c r="K32" s="43"/>
      <c r="L32" s="271"/>
    </row>
    <row r="33" spans="1:12" ht="15.6">
      <c r="A33" s="62"/>
      <c r="B33" s="15"/>
      <c r="C33" s="15"/>
      <c r="D33" s="15"/>
      <c r="E33" s="15"/>
      <c r="F33" s="15"/>
      <c r="G33" s="19"/>
      <c r="H33" s="60"/>
      <c r="I33" s="81"/>
      <c r="J33" s="43"/>
      <c r="K33" s="43"/>
      <c r="L33" s="271"/>
    </row>
    <row r="34" spans="1:12" ht="15.6">
      <c r="A34" s="62"/>
      <c r="B34" s="82" t="s">
        <v>456</v>
      </c>
      <c r="C34" s="41"/>
      <c r="D34" s="82" t="s">
        <v>456</v>
      </c>
      <c r="E34" s="82"/>
      <c r="F34" s="15"/>
      <c r="G34" s="19" t="s">
        <v>382</v>
      </c>
      <c r="H34" s="60" t="s">
        <v>388</v>
      </c>
      <c r="I34" s="81"/>
      <c r="J34" s="43"/>
      <c r="K34" s="43"/>
      <c r="L34" s="271"/>
    </row>
    <row r="35" spans="1:12" ht="15.6">
      <c r="A35" s="62"/>
      <c r="B35" s="16"/>
      <c r="C35" s="16"/>
      <c r="D35" s="16"/>
      <c r="E35" s="16"/>
      <c r="F35" s="16"/>
      <c r="G35" s="39"/>
      <c r="H35" s="60"/>
      <c r="I35" s="81"/>
      <c r="J35" s="43"/>
      <c r="K35" s="43"/>
      <c r="L35" s="271"/>
    </row>
    <row r="36" spans="1:12" ht="15.6">
      <c r="A36" s="62"/>
      <c r="B36" s="40" t="s">
        <v>457</v>
      </c>
      <c r="C36" s="26" t="s">
        <v>458</v>
      </c>
      <c r="D36" s="40" t="s">
        <v>457</v>
      </c>
      <c r="E36" s="26" t="s">
        <v>458</v>
      </c>
      <c r="F36" s="16"/>
      <c r="G36" s="39" t="s">
        <v>259</v>
      </c>
      <c r="H36" s="60" t="s">
        <v>388</v>
      </c>
      <c r="I36" s="81"/>
      <c r="J36" s="43"/>
      <c r="K36" s="43"/>
      <c r="L36" s="271"/>
    </row>
    <row r="37" spans="1:12" ht="15.6">
      <c r="A37" s="83"/>
      <c r="B37" s="16"/>
      <c r="C37" s="16"/>
      <c r="D37" s="16"/>
      <c r="E37" s="16"/>
      <c r="F37" s="16"/>
      <c r="G37" s="19"/>
      <c r="H37" s="60"/>
      <c r="I37" s="81"/>
      <c r="J37" s="43"/>
      <c r="K37" s="43"/>
      <c r="L37" s="271"/>
    </row>
    <row r="38" spans="1:12" ht="15.6">
      <c r="A38" s="62"/>
      <c r="B38" s="24"/>
      <c r="C38" s="24" t="s">
        <v>459</v>
      </c>
      <c r="D38" s="24"/>
      <c r="E38" s="24" t="s">
        <v>459</v>
      </c>
      <c r="F38" s="18"/>
      <c r="G38" s="19" t="s">
        <v>359</v>
      </c>
      <c r="H38" s="60" t="s">
        <v>388</v>
      </c>
      <c r="I38" s="84"/>
      <c r="J38" s="44"/>
      <c r="K38" s="44"/>
    </row>
    <row r="39" spans="1:12" ht="31.2">
      <c r="A39" s="62"/>
      <c r="B39" s="25" t="s">
        <v>394</v>
      </c>
      <c r="C39" s="25" t="s">
        <v>460</v>
      </c>
      <c r="D39" s="25" t="s">
        <v>394</v>
      </c>
      <c r="E39" s="25" t="s">
        <v>460</v>
      </c>
      <c r="F39" s="16"/>
      <c r="G39" s="19" t="s">
        <v>358</v>
      </c>
      <c r="H39" s="60" t="s">
        <v>388</v>
      </c>
      <c r="I39" s="84"/>
      <c r="J39" s="44"/>
      <c r="K39" s="44"/>
    </row>
    <row r="40" spans="1:12" ht="15.6">
      <c r="A40" s="62"/>
      <c r="B40" s="15"/>
      <c r="C40" s="15"/>
      <c r="D40" s="15"/>
      <c r="E40" s="15"/>
      <c r="F40" s="15"/>
      <c r="G40" s="19"/>
      <c r="H40" s="60"/>
      <c r="I40" s="84"/>
      <c r="J40" s="44"/>
      <c r="K40" s="44"/>
    </row>
    <row r="41" spans="1:12" ht="15.6">
      <c r="A41" s="62"/>
      <c r="B41" s="74" t="s">
        <v>461</v>
      </c>
      <c r="C41" s="74"/>
      <c r="D41" s="74" t="s">
        <v>461</v>
      </c>
      <c r="E41" s="74"/>
      <c r="F41" s="15"/>
      <c r="G41" s="19" t="s">
        <v>357</v>
      </c>
      <c r="H41" s="60" t="s">
        <v>462</v>
      </c>
      <c r="I41" s="84"/>
      <c r="J41" s="44"/>
      <c r="K41" s="44"/>
    </row>
    <row r="42" spans="1:12" ht="15.6">
      <c r="A42" s="62"/>
      <c r="B42" s="16"/>
      <c r="C42" s="16"/>
      <c r="D42" s="16"/>
      <c r="E42" s="16"/>
      <c r="F42" s="16"/>
      <c r="G42" s="19"/>
      <c r="H42" s="60"/>
      <c r="I42" s="84"/>
      <c r="J42" s="44"/>
      <c r="K42" s="44"/>
    </row>
    <row r="43" spans="1:12" ht="15.6">
      <c r="A43" s="62"/>
      <c r="B43" s="15" t="s">
        <v>463</v>
      </c>
      <c r="C43" s="15" t="s">
        <v>464</v>
      </c>
      <c r="D43" s="15" t="s">
        <v>463</v>
      </c>
      <c r="E43" s="15" t="s">
        <v>464</v>
      </c>
      <c r="F43" s="15"/>
      <c r="G43" s="19" t="s">
        <v>327</v>
      </c>
      <c r="H43" s="60" t="s">
        <v>388</v>
      </c>
      <c r="I43" s="84"/>
      <c r="J43" s="44"/>
      <c r="K43" s="44"/>
    </row>
    <row r="44" spans="1:12" ht="15.6">
      <c r="A44" s="62"/>
      <c r="B44" s="15"/>
      <c r="C44" s="14" t="s">
        <v>392</v>
      </c>
      <c r="D44" s="15"/>
      <c r="E44" s="15"/>
      <c r="F44" s="16"/>
      <c r="G44" s="19" t="s">
        <v>327</v>
      </c>
      <c r="H44" s="60" t="s">
        <v>388</v>
      </c>
      <c r="I44" s="19"/>
      <c r="J44" s="44"/>
      <c r="K44" s="44"/>
    </row>
    <row r="45" spans="1:12" ht="15.6">
      <c r="A45" s="62"/>
      <c r="B45" s="39"/>
      <c r="C45" s="16"/>
      <c r="D45" s="39"/>
      <c r="E45" s="39"/>
      <c r="F45" s="16"/>
      <c r="G45" s="19"/>
      <c r="H45" s="60"/>
      <c r="I45" s="19"/>
      <c r="J45" s="44"/>
      <c r="K45" s="44"/>
    </row>
    <row r="46" spans="1:12" ht="15.6">
      <c r="A46" s="85"/>
      <c r="B46" s="86"/>
      <c r="C46" s="86"/>
      <c r="D46" s="86"/>
      <c r="E46" s="86"/>
      <c r="F46" s="86"/>
      <c r="G46" s="87"/>
      <c r="H46" s="88"/>
      <c r="I46" s="44"/>
      <c r="J46" s="44"/>
    </row>
    <row r="47" spans="1:12" ht="31.2">
      <c r="A47" s="33" t="s">
        <v>386</v>
      </c>
      <c r="B47" s="89" t="s">
        <v>387</v>
      </c>
      <c r="C47" s="89" t="s">
        <v>387</v>
      </c>
      <c r="D47" s="89" t="s">
        <v>387</v>
      </c>
      <c r="E47" s="89" t="s">
        <v>387</v>
      </c>
      <c r="F47" s="90"/>
      <c r="G47" s="19" t="s">
        <v>351</v>
      </c>
      <c r="H47" s="33" t="s">
        <v>386</v>
      </c>
      <c r="I47" s="44"/>
      <c r="J47" s="44"/>
    </row>
    <row r="48" spans="1:12" ht="15.6">
      <c r="A48" s="85"/>
      <c r="B48" s="86"/>
      <c r="C48" s="86"/>
      <c r="D48" s="86"/>
      <c r="E48" s="86"/>
      <c r="F48" s="91"/>
      <c r="G48" s="87"/>
      <c r="H48" s="88"/>
      <c r="I48" s="44"/>
      <c r="J48" s="44"/>
    </row>
    <row r="49" spans="1:11" ht="31.2">
      <c r="A49" s="33" t="s">
        <v>366</v>
      </c>
      <c r="B49" s="77" t="s">
        <v>385</v>
      </c>
      <c r="C49" s="77" t="s">
        <v>385</v>
      </c>
      <c r="D49" s="77" t="s">
        <v>385</v>
      </c>
      <c r="E49" s="77" t="s">
        <v>385</v>
      </c>
      <c r="F49" s="77" t="s">
        <v>385</v>
      </c>
      <c r="G49" s="19" t="s">
        <v>351</v>
      </c>
      <c r="H49" s="60"/>
      <c r="I49" s="44"/>
      <c r="J49" s="44"/>
    </row>
    <row r="50" spans="1:11" ht="15.6">
      <c r="A50" s="62"/>
      <c r="B50" s="64" t="s">
        <v>465</v>
      </c>
      <c r="C50" s="64"/>
      <c r="D50" s="64" t="s">
        <v>465</v>
      </c>
      <c r="E50" s="64" t="s">
        <v>466</v>
      </c>
      <c r="F50" s="39"/>
      <c r="G50" s="19" t="s">
        <v>257</v>
      </c>
      <c r="H50" s="60" t="s">
        <v>366</v>
      </c>
      <c r="I50" s="44"/>
      <c r="J50" s="44"/>
    </row>
    <row r="51" spans="1:11" ht="15.6">
      <c r="A51" s="62"/>
      <c r="B51" s="92"/>
      <c r="C51" s="93" t="s">
        <v>467</v>
      </c>
      <c r="D51" s="92"/>
      <c r="E51" s="93" t="s">
        <v>467</v>
      </c>
      <c r="F51" s="39"/>
      <c r="G51" s="19" t="s">
        <v>257</v>
      </c>
      <c r="H51" s="60" t="s">
        <v>468</v>
      </c>
      <c r="I51" s="44"/>
      <c r="J51" s="44"/>
    </row>
    <row r="52" spans="1:11" ht="15.6">
      <c r="A52" s="62"/>
      <c r="B52" s="94"/>
      <c r="C52" s="94"/>
      <c r="D52" s="94"/>
      <c r="E52" s="94"/>
      <c r="F52" s="39"/>
      <c r="G52" s="19"/>
      <c r="H52" s="60"/>
      <c r="I52" s="44"/>
      <c r="J52" s="44"/>
    </row>
    <row r="53" spans="1:11" ht="15.6">
      <c r="A53" s="62"/>
      <c r="B53" s="45"/>
      <c r="C53" s="45"/>
      <c r="D53" s="95"/>
      <c r="E53" s="45"/>
      <c r="F53" s="15"/>
      <c r="G53" s="19" t="s">
        <v>364</v>
      </c>
      <c r="H53" s="60" t="s">
        <v>366</v>
      </c>
      <c r="I53" s="44"/>
      <c r="J53" s="44"/>
    </row>
    <row r="54" spans="1:11" ht="15.6">
      <c r="A54" s="62"/>
      <c r="B54" s="15"/>
      <c r="C54" s="15"/>
      <c r="D54" s="15"/>
      <c r="E54" s="15"/>
      <c r="F54" s="18"/>
      <c r="G54" s="19"/>
      <c r="H54" s="60"/>
      <c r="I54" s="84"/>
      <c r="J54" s="44"/>
      <c r="K54" s="44"/>
    </row>
    <row r="55" spans="1:11" ht="15.6">
      <c r="A55" s="62"/>
      <c r="B55" s="29" t="s">
        <v>469</v>
      </c>
      <c r="C55" s="28"/>
      <c r="D55" s="29" t="s">
        <v>469</v>
      </c>
      <c r="E55" s="28"/>
      <c r="F55" s="96"/>
      <c r="G55" s="19" t="s">
        <v>363</v>
      </c>
      <c r="H55" s="60" t="s">
        <v>366</v>
      </c>
      <c r="I55" s="272"/>
      <c r="J55" s="273"/>
      <c r="K55" s="273"/>
    </row>
    <row r="56" spans="1:11" ht="15.6">
      <c r="A56" s="62"/>
      <c r="B56" s="15"/>
      <c r="C56" s="15"/>
      <c r="D56" s="15"/>
      <c r="E56" s="15"/>
      <c r="F56" s="15"/>
      <c r="G56" s="19"/>
      <c r="H56" s="60"/>
      <c r="I56" s="272"/>
      <c r="J56" s="273"/>
      <c r="K56" s="273"/>
    </row>
    <row r="57" spans="1:11" ht="15.6">
      <c r="A57" s="62"/>
      <c r="B57" s="69"/>
      <c r="C57" s="80"/>
      <c r="D57" s="69"/>
      <c r="E57" s="80"/>
      <c r="F57" s="16"/>
      <c r="G57" s="19" t="s">
        <v>362</v>
      </c>
      <c r="H57" s="60" t="s">
        <v>366</v>
      </c>
      <c r="I57" s="19"/>
      <c r="J57" s="44"/>
      <c r="K57" s="44"/>
    </row>
    <row r="58" spans="1:11" ht="15.6">
      <c r="A58" s="62"/>
      <c r="B58" s="15"/>
      <c r="C58" s="15"/>
      <c r="D58" s="15"/>
      <c r="E58" s="15"/>
      <c r="F58" s="15"/>
      <c r="G58" s="19"/>
      <c r="H58" s="60"/>
      <c r="I58" s="19"/>
      <c r="J58" s="44"/>
      <c r="K58" s="44"/>
    </row>
    <row r="59" spans="1:11" ht="15.6">
      <c r="A59" s="62"/>
      <c r="B59" s="41"/>
      <c r="C59" s="82"/>
      <c r="D59" s="41"/>
      <c r="E59" s="82"/>
      <c r="F59" s="16"/>
      <c r="G59" s="19" t="s">
        <v>382</v>
      </c>
      <c r="H59" s="60" t="s">
        <v>366</v>
      </c>
      <c r="I59" s="19"/>
      <c r="J59" s="44"/>
      <c r="K59" s="44"/>
    </row>
    <row r="60" spans="1:11" ht="15.6">
      <c r="A60" s="62"/>
      <c r="B60" s="14"/>
      <c r="C60" s="15"/>
      <c r="D60" s="15"/>
      <c r="E60" s="15"/>
      <c r="F60" s="15"/>
      <c r="G60" s="19"/>
      <c r="H60" s="60"/>
      <c r="I60" s="19"/>
      <c r="J60" s="44"/>
      <c r="K60" s="44"/>
    </row>
    <row r="61" spans="1:11" ht="15.6">
      <c r="A61" s="62"/>
      <c r="B61" s="14"/>
      <c r="C61" s="16"/>
      <c r="D61" s="14"/>
      <c r="E61" s="15"/>
      <c r="F61" s="15"/>
      <c r="G61" s="19" t="s">
        <v>345</v>
      </c>
      <c r="H61" s="60" t="s">
        <v>366</v>
      </c>
      <c r="I61" s="19"/>
      <c r="J61" s="44"/>
      <c r="K61" s="44"/>
    </row>
    <row r="62" spans="1:11" ht="15.6">
      <c r="A62" s="62"/>
      <c r="B62" s="14"/>
      <c r="C62" s="15"/>
      <c r="D62" s="15"/>
      <c r="E62" s="15"/>
      <c r="F62" s="15"/>
      <c r="G62" s="19"/>
      <c r="H62" s="60"/>
      <c r="I62" s="19"/>
      <c r="J62" s="44"/>
      <c r="K62" s="44"/>
    </row>
    <row r="63" spans="1:11" ht="15.6">
      <c r="A63" s="62"/>
      <c r="B63" s="40" t="s">
        <v>470</v>
      </c>
      <c r="C63" s="40"/>
      <c r="D63" s="40" t="s">
        <v>470</v>
      </c>
      <c r="E63" s="40"/>
      <c r="F63" s="39"/>
      <c r="G63" s="19" t="s">
        <v>259</v>
      </c>
      <c r="H63" s="60" t="s">
        <v>366</v>
      </c>
      <c r="I63" s="19"/>
      <c r="J63" s="44"/>
      <c r="K63" s="44"/>
    </row>
    <row r="64" spans="1:11" ht="15.6">
      <c r="A64" s="62"/>
      <c r="B64" s="15"/>
      <c r="C64" s="15"/>
      <c r="D64" s="15"/>
      <c r="E64" s="15"/>
      <c r="F64" s="15"/>
      <c r="G64" s="19"/>
      <c r="H64" s="60"/>
      <c r="I64" s="19"/>
      <c r="J64" s="44"/>
      <c r="K64" s="44"/>
    </row>
    <row r="65" spans="1:11" ht="15.6">
      <c r="A65" s="62"/>
      <c r="B65" s="25"/>
      <c r="C65" s="25"/>
      <c r="D65" s="25"/>
      <c r="E65" s="25" t="s">
        <v>471</v>
      </c>
      <c r="F65" s="15"/>
      <c r="G65" s="19" t="s">
        <v>359</v>
      </c>
      <c r="H65" s="60" t="s">
        <v>366</v>
      </c>
      <c r="I65" s="19"/>
      <c r="J65" s="44"/>
      <c r="K65" s="44"/>
    </row>
    <row r="66" spans="1:11" ht="15.6">
      <c r="A66" s="62"/>
      <c r="B66" s="25"/>
      <c r="C66" s="24"/>
      <c r="D66" s="25"/>
      <c r="E66" s="25" t="s">
        <v>472</v>
      </c>
      <c r="F66" s="15"/>
      <c r="G66" s="19" t="s">
        <v>358</v>
      </c>
      <c r="H66" s="60" t="s">
        <v>366</v>
      </c>
      <c r="I66" s="19"/>
      <c r="J66" s="44"/>
      <c r="K66" s="44"/>
    </row>
    <row r="67" spans="1:11" ht="15.6">
      <c r="A67" s="62"/>
      <c r="B67" s="15"/>
      <c r="C67" s="15"/>
      <c r="D67" s="15"/>
      <c r="E67" s="15"/>
      <c r="F67" s="15"/>
      <c r="G67" s="19"/>
      <c r="H67" s="60"/>
      <c r="I67" s="19"/>
      <c r="J67" s="44"/>
      <c r="K67" s="44"/>
    </row>
    <row r="68" spans="1:11" ht="15.6">
      <c r="A68" s="62"/>
      <c r="B68" s="18"/>
      <c r="C68" s="18"/>
      <c r="D68" s="18"/>
      <c r="E68" s="15"/>
      <c r="F68" s="15"/>
      <c r="G68" s="19"/>
      <c r="H68" s="60"/>
      <c r="I68" s="19"/>
      <c r="J68" s="44"/>
      <c r="K68" s="44"/>
    </row>
    <row r="69" spans="1:11" ht="15.6">
      <c r="A69" s="62"/>
      <c r="B69" s="16"/>
      <c r="C69" s="16"/>
      <c r="D69" s="16"/>
      <c r="E69" s="16"/>
      <c r="F69" s="39"/>
      <c r="G69" s="19"/>
      <c r="H69" s="60"/>
      <c r="I69" s="19"/>
      <c r="J69" s="44"/>
      <c r="K69" s="44"/>
    </row>
    <row r="70" spans="1:11" ht="31.2">
      <c r="A70" s="97"/>
      <c r="B70" s="74"/>
      <c r="C70" s="75"/>
      <c r="D70" s="74"/>
      <c r="E70" s="75"/>
      <c r="F70" s="35" t="s">
        <v>379</v>
      </c>
      <c r="G70" s="38" t="s">
        <v>357</v>
      </c>
      <c r="H70" s="36" t="s">
        <v>378</v>
      </c>
      <c r="I70" s="19"/>
      <c r="J70" s="44"/>
      <c r="K70" s="44"/>
    </row>
    <row r="71" spans="1:11" ht="15.6">
      <c r="A71" s="62"/>
      <c r="B71" s="74" t="s">
        <v>473</v>
      </c>
      <c r="C71" s="74" t="s">
        <v>474</v>
      </c>
      <c r="D71" s="74" t="s">
        <v>473</v>
      </c>
      <c r="E71" s="74" t="s">
        <v>474</v>
      </c>
      <c r="F71" s="22"/>
      <c r="G71" s="19" t="s">
        <v>357</v>
      </c>
      <c r="H71" s="60" t="s">
        <v>373</v>
      </c>
      <c r="I71" s="19"/>
      <c r="J71" s="44"/>
      <c r="K71" s="44"/>
    </row>
    <row r="72" spans="1:11" ht="15.6">
      <c r="A72" s="62"/>
      <c r="B72" s="74" t="s">
        <v>475</v>
      </c>
      <c r="C72" s="74"/>
      <c r="D72" s="74" t="s">
        <v>475</v>
      </c>
      <c r="E72" s="74"/>
      <c r="F72" s="22"/>
      <c r="G72" s="19" t="s">
        <v>357</v>
      </c>
      <c r="H72" s="34" t="s">
        <v>371</v>
      </c>
      <c r="I72" s="19"/>
      <c r="J72" s="44"/>
      <c r="K72" s="44"/>
    </row>
    <row r="73" spans="1:11" ht="15.6">
      <c r="A73" s="62"/>
      <c r="B73" s="15"/>
      <c r="C73" s="15"/>
      <c r="D73" s="15"/>
      <c r="E73" s="15"/>
      <c r="F73" s="15"/>
      <c r="G73" s="19"/>
      <c r="H73" s="60"/>
      <c r="I73" s="19"/>
      <c r="J73" s="44"/>
      <c r="K73" s="44"/>
    </row>
    <row r="74" spans="1:11" ht="15.6">
      <c r="A74" s="62"/>
      <c r="B74" s="16" t="s">
        <v>476</v>
      </c>
      <c r="C74" s="15"/>
      <c r="D74" s="16" t="s">
        <v>476</v>
      </c>
      <c r="E74" s="15"/>
      <c r="F74" s="16"/>
      <c r="G74" s="19" t="s">
        <v>323</v>
      </c>
      <c r="H74" s="60" t="s">
        <v>366</v>
      </c>
      <c r="I74" s="19"/>
      <c r="J74" s="44"/>
      <c r="K74" s="44"/>
    </row>
    <row r="75" spans="1:11" ht="15.6">
      <c r="A75" s="62"/>
      <c r="B75" s="15"/>
      <c r="C75" s="15"/>
      <c r="D75" s="15"/>
      <c r="E75" s="15"/>
      <c r="F75" s="15"/>
      <c r="G75" s="19" t="s">
        <v>327</v>
      </c>
      <c r="H75" s="60" t="s">
        <v>366</v>
      </c>
      <c r="I75" s="19"/>
      <c r="J75" s="44"/>
      <c r="K75" s="44"/>
    </row>
    <row r="76" spans="1:11" ht="15.6">
      <c r="A76" s="62"/>
      <c r="B76" s="15" t="s">
        <v>477</v>
      </c>
      <c r="C76" s="15" t="s">
        <v>478</v>
      </c>
      <c r="D76" s="15" t="s">
        <v>477</v>
      </c>
      <c r="E76" s="15" t="s">
        <v>478</v>
      </c>
      <c r="F76" s="15"/>
      <c r="G76" s="19" t="s">
        <v>327</v>
      </c>
      <c r="H76" s="60" t="s">
        <v>366</v>
      </c>
      <c r="I76" s="19"/>
      <c r="J76" s="44"/>
      <c r="K76" s="44"/>
    </row>
    <row r="77" spans="1:11" ht="15.6">
      <c r="A77" s="62"/>
      <c r="C77" s="15"/>
      <c r="D77" s="15"/>
      <c r="E77" s="15"/>
      <c r="F77" s="15"/>
      <c r="G77" s="19" t="s">
        <v>327</v>
      </c>
      <c r="H77" s="60" t="s">
        <v>366</v>
      </c>
      <c r="I77" s="19"/>
      <c r="J77" s="44"/>
      <c r="K77" s="44"/>
    </row>
    <row r="78" spans="1:11" ht="15.6">
      <c r="A78" s="62"/>
      <c r="B78" s="16"/>
      <c r="C78" s="16"/>
      <c r="D78" s="16"/>
      <c r="E78" s="16"/>
      <c r="F78" s="16"/>
      <c r="G78" s="19"/>
      <c r="H78" s="60"/>
      <c r="I78" s="19"/>
      <c r="J78" s="44"/>
      <c r="K78" s="44"/>
    </row>
    <row r="79" spans="1:11" ht="31.2">
      <c r="A79" s="33" t="s">
        <v>353</v>
      </c>
      <c r="B79" s="77" t="s">
        <v>365</v>
      </c>
      <c r="C79" s="77" t="s">
        <v>365</v>
      </c>
      <c r="D79" s="77" t="s">
        <v>365</v>
      </c>
      <c r="E79" s="77" t="s">
        <v>365</v>
      </c>
      <c r="F79" s="77" t="s">
        <v>365</v>
      </c>
      <c r="G79" s="19" t="s">
        <v>351</v>
      </c>
      <c r="H79" s="60"/>
      <c r="I79" s="15"/>
      <c r="J79" s="44"/>
      <c r="K79" s="44"/>
    </row>
    <row r="80" spans="1:11" ht="15.6">
      <c r="A80" s="62"/>
      <c r="B80" s="78"/>
      <c r="C80" s="78"/>
      <c r="D80" s="78"/>
      <c r="E80" s="78"/>
      <c r="F80" s="16"/>
      <c r="G80" s="19" t="s">
        <v>257</v>
      </c>
      <c r="H80" s="60" t="s">
        <v>353</v>
      </c>
      <c r="I80" s="19"/>
      <c r="J80" s="44"/>
      <c r="K80" s="44"/>
    </row>
    <row r="81" spans="1:11" ht="15.6">
      <c r="A81" s="62"/>
      <c r="B81" s="98"/>
      <c r="C81" s="66"/>
      <c r="D81" s="98"/>
      <c r="E81" s="66"/>
      <c r="F81" s="15"/>
      <c r="G81" s="19" t="s">
        <v>257</v>
      </c>
      <c r="H81" s="60" t="s">
        <v>353</v>
      </c>
      <c r="I81" s="19"/>
      <c r="J81" s="44"/>
      <c r="K81" s="44"/>
    </row>
    <row r="82" spans="1:11" ht="15.6">
      <c r="A82" s="62"/>
      <c r="B82" s="16"/>
      <c r="C82" s="16"/>
      <c r="D82" s="16"/>
      <c r="E82" s="16"/>
      <c r="F82" s="16"/>
      <c r="G82" s="19"/>
      <c r="H82" s="60"/>
      <c r="I82" s="19"/>
      <c r="J82" s="44"/>
      <c r="K82" s="44"/>
    </row>
    <row r="83" spans="1:11" ht="15.6">
      <c r="A83" s="62"/>
      <c r="B83" s="99"/>
      <c r="C83" s="45"/>
      <c r="D83" s="99"/>
      <c r="E83" s="99"/>
      <c r="F83" s="16"/>
      <c r="G83" s="19" t="s">
        <v>364</v>
      </c>
      <c r="H83" s="60" t="s">
        <v>353</v>
      </c>
      <c r="I83" s="19"/>
      <c r="J83" s="44"/>
      <c r="K83" s="44"/>
    </row>
    <row r="84" spans="1:11" ht="15.6">
      <c r="A84" s="62"/>
      <c r="B84" s="15"/>
      <c r="C84" s="16"/>
      <c r="D84" s="15"/>
      <c r="E84" s="15"/>
      <c r="F84" s="15"/>
      <c r="G84" s="19"/>
      <c r="H84" s="60"/>
      <c r="I84" s="19"/>
      <c r="J84" s="44"/>
      <c r="K84" s="44"/>
    </row>
    <row r="85" spans="1:11" ht="15.6">
      <c r="A85" s="62"/>
      <c r="B85" s="29"/>
      <c r="C85" s="28"/>
      <c r="D85" s="29"/>
      <c r="E85" s="28"/>
      <c r="F85" s="15"/>
      <c r="G85" s="19" t="s">
        <v>363</v>
      </c>
      <c r="H85" s="60" t="s">
        <v>353</v>
      </c>
      <c r="I85" s="19"/>
      <c r="J85" s="44"/>
      <c r="K85" s="44"/>
    </row>
    <row r="86" spans="1:11" ht="15.6">
      <c r="A86" s="62"/>
      <c r="B86" s="15"/>
      <c r="C86" s="15"/>
      <c r="D86" s="15"/>
      <c r="E86" s="15"/>
      <c r="F86" s="15"/>
      <c r="G86" s="19"/>
      <c r="H86" s="60"/>
      <c r="I86" s="19"/>
      <c r="J86" s="44"/>
      <c r="K86" s="44"/>
    </row>
    <row r="87" spans="1:11" ht="15.6">
      <c r="A87" s="62"/>
      <c r="B87" s="69"/>
      <c r="C87" s="100"/>
      <c r="D87" s="69"/>
      <c r="E87" s="69"/>
      <c r="F87" s="16"/>
      <c r="G87" s="19" t="s">
        <v>362</v>
      </c>
      <c r="H87" s="60" t="s">
        <v>353</v>
      </c>
      <c r="I87" s="19"/>
      <c r="J87" s="44"/>
      <c r="K87" s="44"/>
    </row>
    <row r="88" spans="1:11" ht="15.6">
      <c r="A88" s="62"/>
      <c r="B88" s="15"/>
      <c r="C88" s="15"/>
      <c r="D88" s="15"/>
      <c r="E88" s="15"/>
      <c r="F88" s="15"/>
      <c r="G88" s="19"/>
      <c r="H88" s="60"/>
      <c r="I88" s="19"/>
      <c r="J88" s="44"/>
      <c r="K88" s="44"/>
    </row>
    <row r="89" spans="1:11" ht="15.6">
      <c r="A89" s="62"/>
      <c r="B89" s="15"/>
      <c r="C89" s="14"/>
      <c r="D89" s="16"/>
      <c r="E89" s="14"/>
      <c r="F89" s="15"/>
      <c r="G89" s="19" t="s">
        <v>345</v>
      </c>
      <c r="H89" s="60" t="s">
        <v>353</v>
      </c>
      <c r="I89" s="84"/>
      <c r="J89" s="44"/>
      <c r="K89" s="44"/>
    </row>
    <row r="90" spans="1:11" ht="15.6">
      <c r="A90" s="62"/>
      <c r="B90" s="15"/>
      <c r="C90" s="15"/>
      <c r="D90" s="15"/>
      <c r="E90" s="15"/>
      <c r="F90" s="15"/>
      <c r="G90" s="19"/>
      <c r="H90" s="60"/>
      <c r="I90" s="84"/>
      <c r="J90" s="44"/>
      <c r="K90" s="44"/>
    </row>
    <row r="91" spans="1:11" ht="15.6">
      <c r="A91" s="62"/>
      <c r="B91" s="82"/>
      <c r="C91" s="82"/>
      <c r="D91" s="82"/>
      <c r="E91" s="82"/>
      <c r="F91" s="15"/>
      <c r="G91" s="19" t="s">
        <v>382</v>
      </c>
      <c r="H91" s="60" t="s">
        <v>353</v>
      </c>
      <c r="I91" s="84"/>
      <c r="J91" s="44"/>
      <c r="K91" s="44"/>
    </row>
    <row r="92" spans="1:11" ht="15.6">
      <c r="A92" s="62"/>
      <c r="B92" s="15"/>
      <c r="C92" s="15"/>
      <c r="D92" s="15"/>
      <c r="E92" s="15"/>
      <c r="F92" s="15"/>
      <c r="G92" s="19"/>
      <c r="H92" s="60"/>
      <c r="I92" s="84"/>
      <c r="J92" s="44"/>
      <c r="K92" s="44"/>
    </row>
    <row r="93" spans="1:11" ht="15.6">
      <c r="A93" s="62"/>
      <c r="B93" s="26"/>
      <c r="C93" s="26"/>
      <c r="D93" s="26"/>
      <c r="E93" s="26"/>
      <c r="F93" s="15"/>
      <c r="G93" s="19" t="s">
        <v>259</v>
      </c>
      <c r="H93" s="60" t="s">
        <v>353</v>
      </c>
      <c r="I93" s="84"/>
      <c r="J93" s="44"/>
      <c r="K93" s="44"/>
    </row>
    <row r="94" spans="1:11" ht="15.6">
      <c r="A94" s="62"/>
      <c r="B94" s="15"/>
      <c r="C94" s="15"/>
      <c r="D94" s="15"/>
      <c r="E94" s="15"/>
      <c r="F94" s="15"/>
      <c r="G94" s="19"/>
      <c r="H94" s="60"/>
      <c r="I94" s="84"/>
      <c r="J94" s="44"/>
      <c r="K94" s="44"/>
    </row>
    <row r="95" spans="1:11" ht="15.6">
      <c r="A95" s="62"/>
      <c r="B95" s="25"/>
      <c r="C95" s="25" t="s">
        <v>479</v>
      </c>
      <c r="D95" s="25"/>
      <c r="E95" s="25" t="s">
        <v>479</v>
      </c>
      <c r="F95" s="15"/>
      <c r="G95" s="19" t="s">
        <v>359</v>
      </c>
      <c r="H95" s="60" t="s">
        <v>353</v>
      </c>
      <c r="I95" s="84"/>
      <c r="J95" s="44"/>
      <c r="K95" s="44"/>
    </row>
    <row r="96" spans="1:11" ht="15.6">
      <c r="A96" s="62"/>
      <c r="B96" s="25"/>
      <c r="C96" s="24"/>
      <c r="D96" s="25"/>
      <c r="E96" s="24"/>
      <c r="F96" s="15"/>
      <c r="G96" s="19" t="s">
        <v>358</v>
      </c>
      <c r="H96" s="60" t="s">
        <v>353</v>
      </c>
      <c r="I96" s="84"/>
      <c r="J96" s="44"/>
      <c r="K96" s="44"/>
    </row>
    <row r="97" spans="1:11" ht="15.6">
      <c r="A97" s="62"/>
      <c r="B97" s="15"/>
      <c r="C97" s="15"/>
      <c r="D97" s="15"/>
      <c r="E97" s="15"/>
      <c r="F97" s="15"/>
      <c r="G97" s="19"/>
      <c r="H97" s="60"/>
      <c r="I97" s="84"/>
      <c r="J97" s="44"/>
      <c r="K97" s="44"/>
    </row>
    <row r="98" spans="1:11" ht="15.6">
      <c r="A98" s="62"/>
      <c r="B98" s="74"/>
      <c r="C98" s="74"/>
      <c r="D98" s="74"/>
      <c r="E98" s="74"/>
      <c r="F98" s="15"/>
      <c r="G98" s="19" t="s">
        <v>357</v>
      </c>
      <c r="H98" s="60" t="s">
        <v>353</v>
      </c>
      <c r="I98" s="84"/>
      <c r="J98" s="44"/>
      <c r="K98" s="44"/>
    </row>
    <row r="99" spans="1:11" ht="15.6">
      <c r="A99" s="62"/>
      <c r="B99" s="15"/>
      <c r="C99" s="15"/>
      <c r="D99" s="15"/>
      <c r="E99" s="15"/>
      <c r="F99" s="15"/>
      <c r="G99" s="19"/>
      <c r="H99" s="60"/>
      <c r="I99" s="84"/>
      <c r="J99" s="44"/>
      <c r="K99" s="44"/>
    </row>
    <row r="100" spans="1:11" ht="15.6">
      <c r="A100" s="62"/>
      <c r="B100" s="16" t="s">
        <v>476</v>
      </c>
      <c r="C100" s="15"/>
      <c r="D100" s="16" t="s">
        <v>476</v>
      </c>
      <c r="E100" s="15"/>
      <c r="F100" s="16"/>
      <c r="G100" s="19" t="s">
        <v>323</v>
      </c>
      <c r="H100" s="60" t="s">
        <v>353</v>
      </c>
      <c r="I100" s="84"/>
      <c r="J100" s="44"/>
      <c r="K100" s="44"/>
    </row>
    <row r="101" spans="1:11" ht="15.6">
      <c r="A101" s="62"/>
      <c r="B101" s="15"/>
      <c r="C101" s="16"/>
      <c r="D101" s="15"/>
      <c r="E101" s="16"/>
      <c r="F101" s="16"/>
      <c r="G101" s="19" t="s">
        <v>327</v>
      </c>
      <c r="H101" s="60" t="s">
        <v>353</v>
      </c>
      <c r="I101" s="84"/>
      <c r="J101" s="44"/>
      <c r="K101" s="44"/>
    </row>
    <row r="102" spans="1:11" ht="15.6">
      <c r="A102" s="62"/>
      <c r="B102" s="15"/>
      <c r="C102" s="15"/>
      <c r="D102" s="15"/>
      <c r="E102" s="15"/>
      <c r="F102" s="15"/>
      <c r="G102" s="19"/>
      <c r="H102" s="60"/>
      <c r="I102" s="84"/>
      <c r="J102" s="44"/>
      <c r="K102" s="44"/>
    </row>
    <row r="103" spans="1:11" ht="31.2">
      <c r="A103" s="58" t="s">
        <v>317</v>
      </c>
      <c r="B103" s="77" t="s">
        <v>352</v>
      </c>
      <c r="C103" s="77" t="s">
        <v>352</v>
      </c>
      <c r="D103" s="77" t="s">
        <v>352</v>
      </c>
      <c r="E103" s="77" t="s">
        <v>352</v>
      </c>
      <c r="F103" s="77" t="s">
        <v>352</v>
      </c>
      <c r="G103" s="19" t="s">
        <v>351</v>
      </c>
      <c r="H103" s="60"/>
      <c r="I103" s="84"/>
      <c r="J103" s="44"/>
      <c r="K103" s="44"/>
    </row>
    <row r="104" spans="1:11" ht="15.6">
      <c r="A104" s="62"/>
      <c r="B104" s="15"/>
      <c r="C104" s="15"/>
      <c r="D104" s="15" t="s">
        <v>480</v>
      </c>
      <c r="E104" s="15"/>
      <c r="F104" s="16"/>
      <c r="G104" s="19" t="s">
        <v>310</v>
      </c>
      <c r="H104" s="60" t="s">
        <v>317</v>
      </c>
      <c r="I104" s="84"/>
      <c r="J104" s="44"/>
      <c r="K104" s="44"/>
    </row>
    <row r="105" spans="1:11" ht="15.6">
      <c r="A105" s="62"/>
      <c r="B105" s="15" t="s">
        <v>481</v>
      </c>
      <c r="C105" s="15" t="s">
        <v>482</v>
      </c>
      <c r="D105" s="15"/>
      <c r="E105" s="15" t="s">
        <v>483</v>
      </c>
      <c r="F105" s="15"/>
      <c r="G105" s="19" t="s">
        <v>310</v>
      </c>
      <c r="H105" s="60" t="s">
        <v>317</v>
      </c>
      <c r="I105" s="84"/>
      <c r="J105" s="44"/>
      <c r="K105" s="44"/>
    </row>
    <row r="106" spans="1:11" ht="15.6">
      <c r="A106" s="62"/>
      <c r="B106" s="15"/>
      <c r="C106" s="15"/>
      <c r="D106" s="15"/>
      <c r="E106" s="15"/>
      <c r="F106" s="15"/>
      <c r="G106" s="19"/>
      <c r="H106" s="60"/>
      <c r="I106" s="84"/>
      <c r="J106" s="44"/>
      <c r="K106" s="44"/>
    </row>
    <row r="107" spans="1:11" ht="31.2">
      <c r="A107" s="62"/>
      <c r="B107" s="40"/>
      <c r="C107" s="26"/>
      <c r="D107" s="26"/>
      <c r="E107" s="20" t="s">
        <v>347</v>
      </c>
      <c r="F107" s="15"/>
      <c r="G107" s="19" t="s">
        <v>259</v>
      </c>
      <c r="H107" s="60" t="s">
        <v>317</v>
      </c>
      <c r="I107" s="84"/>
      <c r="J107" s="44"/>
      <c r="K107" s="44"/>
    </row>
    <row r="108" spans="1:11" ht="15.6">
      <c r="A108" s="62"/>
      <c r="B108" s="16"/>
      <c r="C108" s="15"/>
      <c r="D108" s="15"/>
      <c r="E108" s="15"/>
      <c r="F108" s="15"/>
      <c r="G108" s="19"/>
      <c r="H108" s="60"/>
      <c r="I108" s="84"/>
      <c r="J108" s="44"/>
      <c r="K108" s="44"/>
    </row>
    <row r="109" spans="1:11" ht="15.6">
      <c r="A109" s="62"/>
      <c r="B109" s="15" t="s">
        <v>484</v>
      </c>
      <c r="C109" s="15" t="s">
        <v>485</v>
      </c>
      <c r="D109" s="15" t="s">
        <v>486</v>
      </c>
      <c r="E109" s="15" t="s">
        <v>487</v>
      </c>
      <c r="F109" s="16"/>
      <c r="G109" s="19" t="s">
        <v>327</v>
      </c>
      <c r="H109" s="60" t="s">
        <v>317</v>
      </c>
      <c r="I109" s="84"/>
      <c r="J109" s="44"/>
      <c r="K109" s="44"/>
    </row>
    <row r="110" spans="1:11" ht="15.6">
      <c r="A110" s="62"/>
      <c r="B110" s="16" t="s">
        <v>488</v>
      </c>
      <c r="C110" s="15"/>
      <c r="D110" s="15" t="s">
        <v>489</v>
      </c>
      <c r="E110" s="15" t="s">
        <v>490</v>
      </c>
      <c r="F110" s="16"/>
      <c r="G110" s="19" t="s">
        <v>327</v>
      </c>
      <c r="H110" s="60" t="s">
        <v>317</v>
      </c>
      <c r="I110" s="84"/>
      <c r="J110" s="44"/>
      <c r="K110" s="44"/>
    </row>
    <row r="111" spans="1:11" ht="15.6">
      <c r="A111" s="62"/>
      <c r="B111" s="15" t="s">
        <v>491</v>
      </c>
      <c r="C111" s="15"/>
      <c r="D111" s="18" t="s">
        <v>492</v>
      </c>
      <c r="E111" s="15" t="s">
        <v>493</v>
      </c>
      <c r="F111" s="16"/>
      <c r="G111" s="19" t="s">
        <v>327</v>
      </c>
      <c r="H111" s="60" t="s">
        <v>317</v>
      </c>
      <c r="I111" s="84"/>
      <c r="J111" s="44"/>
      <c r="K111" s="44"/>
    </row>
    <row r="112" spans="1:11" ht="31.2">
      <c r="A112" s="62"/>
      <c r="C112" s="15"/>
      <c r="D112" s="15" t="s">
        <v>494</v>
      </c>
      <c r="E112" s="14" t="s">
        <v>328</v>
      </c>
      <c r="F112" s="15"/>
      <c r="G112" s="19" t="s">
        <v>327</v>
      </c>
      <c r="H112" s="60" t="s">
        <v>317</v>
      </c>
      <c r="I112" s="84"/>
      <c r="J112" s="44"/>
      <c r="K112" s="44"/>
    </row>
    <row r="113" spans="1:11" ht="15.6">
      <c r="A113" s="62"/>
      <c r="B113" s="15"/>
      <c r="C113" s="15"/>
      <c r="D113" s="15"/>
      <c r="E113" s="15"/>
      <c r="F113" s="15"/>
      <c r="G113" s="19" t="s">
        <v>327</v>
      </c>
      <c r="H113" s="60" t="s">
        <v>317</v>
      </c>
      <c r="I113" s="84"/>
      <c r="J113" s="44"/>
      <c r="K113" s="44"/>
    </row>
    <row r="114" spans="1:11" ht="15.6">
      <c r="A114" s="62"/>
      <c r="B114" s="15"/>
      <c r="C114" s="15"/>
      <c r="D114" s="15"/>
      <c r="E114" s="18"/>
      <c r="F114" s="15"/>
      <c r="G114" s="19" t="s">
        <v>327</v>
      </c>
      <c r="H114" s="60" t="s">
        <v>317</v>
      </c>
      <c r="I114" s="84"/>
      <c r="J114" s="44"/>
      <c r="K114" s="44"/>
    </row>
    <row r="115" spans="1:11" ht="15.6">
      <c r="A115" s="62"/>
      <c r="B115" s="15"/>
      <c r="C115" s="15"/>
      <c r="D115" s="15"/>
      <c r="E115" s="15"/>
      <c r="F115" s="15"/>
      <c r="G115" s="19"/>
      <c r="H115" s="60"/>
      <c r="I115" s="84"/>
      <c r="J115" s="44"/>
      <c r="K115" s="44"/>
    </row>
    <row r="116" spans="1:11" ht="31.2">
      <c r="A116" s="62"/>
      <c r="B116" s="15"/>
      <c r="C116" s="15"/>
      <c r="D116" s="15" t="s">
        <v>326</v>
      </c>
      <c r="E116" s="15"/>
      <c r="F116" s="15"/>
      <c r="G116" s="19" t="s">
        <v>323</v>
      </c>
      <c r="H116" s="60" t="s">
        <v>317</v>
      </c>
      <c r="I116" s="84"/>
      <c r="J116" s="44"/>
      <c r="K116" s="44"/>
    </row>
    <row r="117" spans="1:11" ht="31.2">
      <c r="A117" s="62"/>
      <c r="B117" s="15"/>
      <c r="C117" s="15"/>
      <c r="D117" s="15" t="s">
        <v>495</v>
      </c>
      <c r="E117" s="15"/>
      <c r="F117" s="15"/>
      <c r="G117" s="19" t="s">
        <v>323</v>
      </c>
      <c r="H117" s="60" t="s">
        <v>317</v>
      </c>
      <c r="I117" s="84"/>
      <c r="J117" s="44"/>
      <c r="K117" s="44"/>
    </row>
    <row r="118" spans="1:11" ht="30.75" customHeight="1">
      <c r="A118" s="62"/>
      <c r="B118" s="15"/>
      <c r="C118" s="15"/>
      <c r="D118" s="15" t="s">
        <v>496</v>
      </c>
      <c r="E118" s="15"/>
      <c r="F118" s="15"/>
      <c r="G118" s="19" t="s">
        <v>323</v>
      </c>
      <c r="H118" s="60" t="s">
        <v>317</v>
      </c>
      <c r="I118" s="84"/>
      <c r="J118" s="44"/>
      <c r="K118" s="44"/>
    </row>
    <row r="119" spans="1:11" ht="28.5" customHeight="1">
      <c r="A119" s="62"/>
      <c r="B119" s="15"/>
      <c r="C119" s="15"/>
      <c r="D119" s="15" t="s">
        <v>497</v>
      </c>
      <c r="E119" s="15"/>
      <c r="F119" s="15"/>
      <c r="G119" s="19" t="s">
        <v>318</v>
      </c>
      <c r="H119" s="60" t="s">
        <v>317</v>
      </c>
      <c r="I119" s="84"/>
      <c r="J119" s="44"/>
      <c r="K119" s="44"/>
    </row>
    <row r="120" spans="1:11" ht="31.2">
      <c r="A120" s="62"/>
      <c r="B120" s="15"/>
      <c r="C120" s="15"/>
      <c r="D120" s="15" t="s">
        <v>498</v>
      </c>
      <c r="E120" s="15"/>
      <c r="F120" s="15"/>
      <c r="G120" s="19" t="s">
        <v>318</v>
      </c>
      <c r="H120" s="60" t="s">
        <v>317</v>
      </c>
      <c r="I120" s="84"/>
      <c r="J120" s="44"/>
      <c r="K120" s="44"/>
    </row>
    <row r="121" spans="1:11" ht="15.6">
      <c r="A121" s="62"/>
      <c r="B121" s="15"/>
      <c r="C121" s="15"/>
      <c r="D121" s="15" t="s">
        <v>499</v>
      </c>
      <c r="E121" s="15"/>
      <c r="F121" s="15"/>
      <c r="G121" s="19" t="s">
        <v>318</v>
      </c>
      <c r="H121" s="60" t="s">
        <v>317</v>
      </c>
      <c r="I121" s="84"/>
      <c r="J121" s="44"/>
      <c r="K121" s="44"/>
    </row>
    <row r="122" spans="1:11" ht="27.75" customHeight="1">
      <c r="A122" s="62"/>
      <c r="B122" s="15"/>
      <c r="C122" s="15"/>
      <c r="D122" s="15" t="s">
        <v>500</v>
      </c>
      <c r="E122" s="15"/>
      <c r="F122" s="15"/>
      <c r="G122" s="19" t="s">
        <v>318</v>
      </c>
      <c r="H122" s="60" t="s">
        <v>317</v>
      </c>
      <c r="I122" s="84"/>
      <c r="J122" s="44"/>
      <c r="K122" s="44"/>
    </row>
    <row r="123" spans="1:11" ht="15.6">
      <c r="A123" s="62"/>
      <c r="B123" s="15"/>
      <c r="C123" s="15"/>
      <c r="D123" s="15"/>
      <c r="E123" s="15"/>
      <c r="F123" s="15"/>
      <c r="G123" s="19"/>
      <c r="H123" s="60"/>
      <c r="I123" s="84"/>
      <c r="J123" s="44"/>
      <c r="K123" s="44"/>
    </row>
    <row r="124" spans="1:11" ht="15.6">
      <c r="A124" s="62"/>
      <c r="B124" s="15"/>
      <c r="C124" s="15" t="s">
        <v>501</v>
      </c>
      <c r="D124" s="15"/>
      <c r="E124" s="15"/>
      <c r="F124" s="15"/>
      <c r="G124" s="19" t="s">
        <v>266</v>
      </c>
      <c r="H124" s="60" t="s">
        <v>317</v>
      </c>
      <c r="I124" s="15"/>
      <c r="J124" s="44"/>
      <c r="K124" s="44"/>
    </row>
    <row r="125" spans="1:11" ht="15.6">
      <c r="A125" s="62"/>
      <c r="B125" s="15"/>
      <c r="C125" s="15"/>
      <c r="D125" s="15"/>
      <c r="E125" s="15"/>
      <c r="F125" s="15"/>
      <c r="G125" s="19"/>
      <c r="H125" s="60"/>
      <c r="I125" s="15"/>
      <c r="J125" s="44"/>
      <c r="K125" s="44"/>
    </row>
    <row r="126" spans="1:11" ht="15.6">
      <c r="A126" s="62"/>
      <c r="B126" s="101"/>
      <c r="C126" s="102" t="s">
        <v>502</v>
      </c>
      <c r="D126" s="103" t="s">
        <v>503</v>
      </c>
      <c r="E126" s="102" t="s">
        <v>504</v>
      </c>
      <c r="F126" s="15"/>
      <c r="G126" s="13" t="s">
        <v>314</v>
      </c>
      <c r="H126" s="12" t="s">
        <v>313</v>
      </c>
      <c r="I126" s="15"/>
      <c r="J126" s="44"/>
      <c r="K126" s="44"/>
    </row>
    <row r="127" spans="1:11" ht="15.6">
      <c r="A127" s="62"/>
      <c r="B127" s="15"/>
      <c r="C127" s="15"/>
      <c r="D127" s="15"/>
      <c r="E127" s="15"/>
      <c r="F127" s="15"/>
      <c r="G127" s="19"/>
      <c r="H127" s="60"/>
      <c r="I127" s="15"/>
      <c r="J127" s="44"/>
      <c r="K127" s="44"/>
    </row>
    <row r="128" spans="1:11" ht="15.6">
      <c r="A128" s="104"/>
      <c r="B128" s="105"/>
      <c r="C128" s="106"/>
      <c r="D128" s="106"/>
      <c r="E128" s="106"/>
      <c r="F128" s="106"/>
      <c r="G128" s="107"/>
      <c r="H128" s="108"/>
      <c r="I128" s="84"/>
      <c r="J128" s="44"/>
      <c r="K128" s="44"/>
    </row>
    <row r="129" spans="9:11">
      <c r="I129" s="84"/>
      <c r="J129" s="44"/>
      <c r="K129" s="44"/>
    </row>
    <row r="130" spans="9:11">
      <c r="I130" s="84"/>
      <c r="J130" s="44"/>
      <c r="K130" s="44"/>
    </row>
    <row r="131" spans="9:11">
      <c r="I131" s="84"/>
      <c r="J131" s="44"/>
      <c r="K131" s="44"/>
    </row>
    <row r="132" spans="9:11">
      <c r="I132" s="84"/>
      <c r="J132" s="44"/>
      <c r="K132" s="44"/>
    </row>
    <row r="133" spans="9:11">
      <c r="I133" s="84"/>
      <c r="J133" s="44"/>
      <c r="K133" s="44"/>
    </row>
    <row r="134" spans="9:11">
      <c r="I134" s="84"/>
      <c r="J134" s="44"/>
      <c r="K134" s="44"/>
    </row>
    <row r="135" spans="9:11">
      <c r="I135" s="84"/>
      <c r="J135" s="44"/>
      <c r="K135" s="44"/>
    </row>
    <row r="136" spans="9:11">
      <c r="I136" s="84"/>
      <c r="J136" s="44"/>
      <c r="K136" s="44"/>
    </row>
    <row r="137" spans="9:11">
      <c r="I137" s="44"/>
      <c r="J137" s="44"/>
      <c r="K137" s="44"/>
    </row>
    <row r="138" spans="9:11">
      <c r="I138" s="44"/>
      <c r="J138" s="44"/>
      <c r="K138" s="44"/>
    </row>
    <row r="139" spans="9:11">
      <c r="I139" s="44"/>
      <c r="J139" s="44"/>
      <c r="K139" s="44"/>
    </row>
    <row r="140" spans="9:11">
      <c r="I140" s="44"/>
      <c r="J140" s="44"/>
      <c r="K140" s="44"/>
    </row>
    <row r="141" spans="9:11">
      <c r="I141" s="44"/>
      <c r="J141" s="44"/>
      <c r="K141" s="44"/>
    </row>
    <row r="142" spans="9:11">
      <c r="I142" s="44"/>
      <c r="J142" s="44"/>
      <c r="K142" s="44"/>
    </row>
    <row r="143" spans="9:11">
      <c r="I143" s="44"/>
      <c r="J143" s="44"/>
      <c r="K143" s="44"/>
    </row>
    <row r="144" spans="9:11">
      <c r="I144" s="44"/>
      <c r="J144" s="44"/>
      <c r="K144" s="44"/>
    </row>
    <row r="145" spans="9:11">
      <c r="I145" s="44"/>
      <c r="J145" s="44"/>
      <c r="K145" s="44"/>
    </row>
  </sheetData>
  <mergeCells count="8">
    <mergeCell ref="L32:L37"/>
    <mergeCell ref="I55:I56"/>
    <mergeCell ref="J55:J56"/>
    <mergeCell ref="K55:K56"/>
    <mergeCell ref="I4:I5"/>
    <mergeCell ref="K4:K8"/>
    <mergeCell ref="I7:I8"/>
    <mergeCell ref="K16:K1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Spring 2025</vt:lpstr>
      <vt:lpstr>Calendar</vt:lpstr>
      <vt:lpstr>Special Schedules</vt:lpstr>
      <vt:lpstr>Grid SP-A</vt:lpstr>
      <vt:lpstr>Grid SP-B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2024-11-07T21:24:56Z</dcterms:created>
  <dcterms:modified xsi:type="dcterms:W3CDTF">2025-01-14T20:03:38Z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F5S|52266756|672D3027</vt:lpwstr>
  </property>
</Properties>
</file>